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Waterfall" sheetId="2" state="visible" r:id="rId4"/>
    <sheet name="Inputs" sheetId="3" state="visible" r:id="rId5"/>
    <sheet name="Debt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<sst xmlns="http://schemas.openxmlformats.org/spreadsheetml/2006/main" count="104" uniqueCount="102">
  <si>
    <t xml:space="preserve">2 Comma Investor</t>
  </si>
  <si>
    <t xml:space="preserve">twocommainvestor.com  |  Order of Operations Allocator  |  v1.0  |  Released August 8, 2026</t>
  </si>
  <si>
    <t xml:space="preserve">What this is</t>
  </si>
  <si>
    <t xml:space="preserve">A waterfall that answers one question: where should the next dollar go? You enter your income, expenses, debts, and account room, and each step takes what it needs before passing the remainder down the list.</t>
  </si>
  <si>
    <t xml:space="preserve">How to use it</t>
  </si>
  <si>
    <t xml:space="preserve">1. Fill in the Inputs tab. Look up the current year contribution limits and enter them yourself, since they change annually.</t>
  </si>
  <si>
    <t xml:space="preserve">2. List your debts on the Debts tab with balance and APR. The sheet sorts them into high and lower interest using the threshold you set.</t>
  </si>
  <si>
    <t xml:space="preserve">3. Read the Waterfall tab. The Allocated column is your monthly plan. The first step with a number in it is where your next dollar goes.</t>
  </si>
  <si>
    <t xml:space="preserve">4. Revisit whenever your income, expenses, or balances change materially.</t>
  </si>
  <si>
    <t xml:space="preserve">Cell legend</t>
  </si>
  <si>
    <t xml:space="preserve">Yellow fill, blue text</t>
  </si>
  <si>
    <t xml:space="preserve">You type here. These are the only cells you need to touch.</t>
  </si>
  <si>
    <t xml:space="preserve">Black text</t>
  </si>
  <si>
    <t xml:space="preserve">A formula. Leave it alone unless you know what you are changing.</t>
  </si>
  <si>
    <t xml:space="preserve">Green text</t>
  </si>
  <si>
    <t xml:space="preserve">Pulls a number from another tab in this workbook.</t>
  </si>
  <si>
    <t xml:space="preserve">Please read</t>
  </si>
  <si>
    <t xml:space="preserve">Contribution limits are left blank on purpose. A limit hardcoded into a spreadsheet quietly goes stale. Get the current figures from irs.gov.</t>
  </si>
  <si>
    <t xml:space="preserve">The high interest threshold is a judgment call, not a law. It represents the return you think you would otherwise earn by investing.</t>
  </si>
  <si>
    <t xml:space="preserve">This sheet ignores income phaseouts, filing status, catch-up contributions, and plan-specific rules. Confirm your own eligibility.</t>
  </si>
  <si>
    <t xml:space="preserve">This spreadsheet is an educational tool, not financial, tax, investment, or legal advice. Every number in it is an estimate produced by assumptions you control. It does not account for your full situation, and it can be wrong. Verify anything you plan to act on, and consult a qualified professional before making a financial decision. Provided as is, with no warranty.</t>
  </si>
  <si>
    <t xml:space="preserve">Questions or corrections: contact@twocommainvestor.com</t>
  </si>
  <si>
    <t xml:space="preserve">Where Your Next Dollar Goes</t>
  </si>
  <si>
    <t xml:space="preserve">Each step takes what it needs, then passes the rest down. Fill in the Inputs tab first.</t>
  </si>
  <si>
    <t xml:space="preserve">Monthly surplus to allocate</t>
  </si>
  <si>
    <t xml:space="preserve">#</t>
  </si>
  <si>
    <t xml:space="preserve">Step</t>
  </si>
  <si>
    <t xml:space="preserve">Monthly need</t>
  </si>
  <si>
    <t xml:space="preserve">Available</t>
  </si>
  <si>
    <t xml:space="preserve">Allocated</t>
  </si>
  <si>
    <t xml:space="preserve">Passes on</t>
  </si>
  <si>
    <t xml:space="preserve">Why this order</t>
  </si>
  <si>
    <t xml:space="preserve">Starter emergency fund</t>
  </si>
  <si>
    <t xml:space="preserve">A small cash buffer first, so the next surprise does not become new debt.</t>
  </si>
  <si>
    <t xml:space="preserve">Capture the full employer match</t>
  </si>
  <si>
    <t xml:space="preserve">An immediate return on your contribution. Nothing else on this list competes with it.</t>
  </si>
  <si>
    <t xml:space="preserve">Pay off high interest debt</t>
  </si>
  <si>
    <t xml:space="preserve">A guaranteed return equal to the interest rate you stop paying. Above the threshold that beats an expected market return.</t>
  </si>
  <si>
    <t xml:space="preserve">Finish the full emergency fund</t>
  </si>
  <si>
    <t xml:space="preserve">Now build the real cushion. This is what keeps you invested during a job loss.</t>
  </si>
  <si>
    <t xml:space="preserve">Fund the HSA</t>
  </si>
  <si>
    <t xml:space="preserve">Deductible going in, tax free growth, tax free out for qualified medical costs. The only account with all three.</t>
  </si>
  <si>
    <t xml:space="preserve">Fund the IRA</t>
  </si>
  <si>
    <t xml:space="preserve">Broad investment choice and low costs compared with most employer plans.</t>
  </si>
  <si>
    <t xml:space="preserve">Fill the rest of the employer plan</t>
  </si>
  <si>
    <t xml:space="preserve">Remaining tax advantaged room, after the accounts above with better terms.</t>
  </si>
  <si>
    <t xml:space="preserve">Pay down lower interest debt</t>
  </si>
  <si>
    <t xml:space="preserve">Optional. A low rate mortgage or student loan may be worth carrying. This is as much temperament as math.</t>
  </si>
  <si>
    <t xml:space="preserve">Taxable brokerage</t>
  </si>
  <si>
    <t xml:space="preserve">No contribution cap and no early withdrawal penalty. Where the surplus goes once the tax advantaged room is gone.</t>
  </si>
  <si>
    <t xml:space="preserve">Total allocated</t>
  </si>
  <si>
    <t xml:space="preserve">This ordering is a widely used default, not a rule. It assumes you want the highest expected return per dollar and that you will not sell in a downturn. Reasonable people move the emergency fund earlier, or pay off a low rate loan ahead of investing because the certainty is worth more to them than the spread. Change the order if your situation calls for it.</t>
  </si>
  <si>
    <t xml:space="preserve">Your Numbers</t>
  </si>
  <si>
    <t xml:space="preserve">Fill in the yellow cells. Everything else in this workbook is built from these.</t>
  </si>
  <si>
    <t xml:space="preserve">Cash flow</t>
  </si>
  <si>
    <t xml:space="preserve">Monthly take-home pay</t>
  </si>
  <si>
    <t xml:space="preserve">After taxes and payroll deductions.</t>
  </si>
  <si>
    <t xml:space="preserve">Monthly essential expenses</t>
  </si>
  <si>
    <t xml:space="preserve">Housing, food, transportation, insurance, minimum debt payments.</t>
  </si>
  <si>
    <t xml:space="preserve">This is the number the waterfall distributes.</t>
  </si>
  <si>
    <t xml:space="preserve">Employer retirement plan</t>
  </si>
  <si>
    <t xml:space="preserve">Annual gross salary</t>
  </si>
  <si>
    <t xml:space="preserve">Used to size the employer match only.</t>
  </si>
  <si>
    <t xml:space="preserve">You must contribute this percent to get the full match</t>
  </si>
  <si>
    <t xml:space="preserve">A common structure is a match on the first 6 percent you contribute.</t>
  </si>
  <si>
    <t xml:space="preserve">Employee contribution limit for this year</t>
  </si>
  <si>
    <t xml:space="preserve">Look up the current year limit and enter it. Limits change annually.</t>
  </si>
  <si>
    <t xml:space="preserve">Already contributed this year</t>
  </si>
  <si>
    <t xml:space="preserve">Your contributions only, not the employer match.</t>
  </si>
  <si>
    <t xml:space="preserve">Emergency fund</t>
  </si>
  <si>
    <t xml:space="preserve">Current emergency fund balance</t>
  </si>
  <si>
    <t xml:space="preserve">Cash you can reach in a day or two.</t>
  </si>
  <si>
    <t xml:space="preserve">Starter fund target</t>
  </si>
  <si>
    <t xml:space="preserve">A small buffer so a flat tire is not a credit card balance.</t>
  </si>
  <si>
    <t xml:space="preserve">Full fund target, in months of essentials</t>
  </si>
  <si>
    <t xml:space="preserve">Three is common for a stable two-income household. Six or more if income is variable.</t>
  </si>
  <si>
    <t xml:space="preserve">Full fund target</t>
  </si>
  <si>
    <t xml:space="preserve">Debt</t>
  </si>
  <si>
    <t xml:space="preserve">High interest threshold</t>
  </si>
  <si>
    <t xml:space="preserve">Debt above this rate gets paid before you invest beyond the match. Enter the debts themselves on the Debts tab.</t>
  </si>
  <si>
    <t xml:space="preserve">Tax-advantaged accounts</t>
  </si>
  <si>
    <t xml:space="preserve">Are you HSA eligible?</t>
  </si>
  <si>
    <t xml:space="preserve">Yes</t>
  </si>
  <si>
    <t xml:space="preserve">Requires a qualifying high deductible health plan. If No, the HSA step is skipped.</t>
  </si>
  <si>
    <t xml:space="preserve">HSA contribution limit for this year</t>
  </si>
  <si>
    <t xml:space="preserve">Look up the current year limit and enter it.</t>
  </si>
  <si>
    <t xml:space="preserve">HSA contributed this year</t>
  </si>
  <si>
    <t xml:space="preserve">IRA contribution limit for this year</t>
  </si>
  <si>
    <t xml:space="preserve">Look up the current year limit and enter it. Check the income phaseout rules for your filing status.</t>
  </si>
  <si>
    <t xml:space="preserve">IRA contributed this year</t>
  </si>
  <si>
    <t xml:space="preserve">Months left in the calendar year</t>
  </si>
  <si>
    <t xml:space="preserve">Used to spread the remaining annual room evenly.</t>
  </si>
  <si>
    <t xml:space="preserve">Contribution limits are deliberately left blank. They change every year and a number baked into a spreadsheet goes stale without warning. Look up the current figures at irs.gov and enter them yourself.</t>
  </si>
  <si>
    <t xml:space="preserve">Debts</t>
  </si>
  <si>
    <t xml:space="preserve">List every debt. The waterfall splits them at the high interest threshold you set on the Inputs tab.</t>
  </si>
  <si>
    <t xml:space="preserve">Balance</t>
  </si>
  <si>
    <t xml:space="preserve">APR</t>
  </si>
  <si>
    <t xml:space="preserve">Minimum payment</t>
  </si>
  <si>
    <t xml:space="preserve">Bucket</t>
  </si>
  <si>
    <t xml:space="preserve">Example: store card</t>
  </si>
  <si>
    <t xml:space="preserve">Total high interest balance</t>
  </si>
  <si>
    <t xml:space="preserve">Total lower interest balance</t>
  </si>
</sst>
</file>

<file path=xl/styles.xml><?xml version="1.0" encoding="utf-8"?>
<styleSheet xmlns="http://schemas.openxmlformats.org/spreadsheetml/2006/main">
  <numFmts count="6">
    <numFmt numFmtId="164" formatCode="General"/>
    <numFmt numFmtId="165" formatCode="\$#,##0;&quot;($&quot;#,##0\);\-"/>
    <numFmt numFmtId="166" formatCode="General"/>
    <numFmt numFmtId="167" formatCode="0.0%;\(0.0%\);\-"/>
    <numFmt numFmtId="168" formatCode="0.0&quot;  months&quot;"/>
    <numFmt numFmtId="169" formatCode="0&quot;  months&quot;"/>
  </numFmts>
  <fonts count="17">
    <font>
      <sz val="11"/>
      <color theme="1"/>
      <name val="Calibri"/>
      <family val="2"/>
      <charset val="1"/>
    </font>
    <font>
      <sz val="10"/>
      <name val="Arial"/>
      <family val="0"/>
    </font>
    <font>
      <sz val="10"/>
      <name val="Arial"/>
      <family val="0"/>
    </font>
    <font>
      <sz val="10"/>
      <name val="Arial"/>
      <family val="0"/>
    </font>
    <font>
      <b val="true"/>
      <sz val="18"/>
      <color rgb="FF1F3A5F"/>
      <name val="Arial"/>
      <family val="0"/>
      <charset val="1"/>
    </font>
    <font>
      <i val="true"/>
      <sz val="10"/>
      <color rgb="FF5A6472"/>
      <name val="Arial"/>
      <family val="0"/>
      <charset val="1"/>
    </font>
    <font>
      <b val="true"/>
      <sz val="10"/>
      <color rgb="FF1A1A1A"/>
      <name val="Arial"/>
      <family val="0"/>
      <charset val="1"/>
    </font>
    <font>
      <sz val="10"/>
      <color rgb="FF1A1A1A"/>
      <name val="Arial"/>
      <family val="0"/>
      <charset val="1"/>
    </font>
    <font>
      <b val="true"/>
      <sz val="11"/>
      <color rgb="FF1A1A1A"/>
      <name val="Arial"/>
      <family val="0"/>
      <charset val="1"/>
    </font>
    <font>
      <sz val="10"/>
      <color rgb="FF0000FF"/>
      <name val="Arial"/>
      <family val="0"/>
      <charset val="1"/>
    </font>
    <font>
      <i val="true"/>
      <sz val="9"/>
      <color rgb="FF5A6472"/>
      <name val="Arial"/>
      <family val="0"/>
      <charset val="1"/>
    </font>
    <font>
      <b val="true"/>
      <sz val="16"/>
      <color rgb="FF1F3A5F"/>
      <name val="Arial"/>
      <family val="0"/>
      <charset val="1"/>
    </font>
    <font>
      <b val="true"/>
      <sz val="11"/>
      <color rgb="FF008000"/>
      <name val="Arial"/>
      <family val="0"/>
      <charset val="1"/>
    </font>
    <font>
      <b val="true"/>
      <sz val="10"/>
      <color rgb="FFFFFFFF"/>
      <name val="Arial"/>
      <family val="0"/>
      <charset val="1"/>
    </font>
    <font>
      <sz val="9"/>
      <color rgb="FF5A6472"/>
      <name val="Arial"/>
      <family val="0"/>
      <charset val="1"/>
    </font>
    <font>
      <sz val="9"/>
      <color rgb="FFFFFFFF"/>
      <name val="Arial"/>
      <family val="0"/>
      <charset val="1"/>
    </font>
    <font>
      <i val="true"/>
      <sz val="9"/>
      <color rgb="FF1F3A5F"/>
      <name val="Arial"/>
      <family val="0"/>
      <charset val="1"/>
    </font>
  </fonts>
  <fills count="7">
    <fill>
      <patternFill patternType="none"/>
    </fill>
    <fill>
      <patternFill patternType="gray125"/>
    </fill>
    <fill>
      <patternFill patternType="solid">
        <fgColor rgb="FFFFF6D5"/>
        <bgColor rgb="FFEEF2F7"/>
      </patternFill>
    </fill>
    <fill>
      <patternFill patternType="solid">
        <fgColor rgb="FF1F3A5F"/>
        <bgColor rgb="FF333399"/>
      </patternFill>
    </fill>
    <fill>
      <patternFill patternType="solid">
        <fgColor rgb="FFEEF2F7"/>
        <bgColor rgb="FFFFFFFF"/>
      </patternFill>
    </fill>
    <fill>
      <patternFill patternType="solid">
        <fgColor rgb="FFDCE4EE"/>
        <bgColor rgb="FFEEF2F7"/>
      </patternFill>
    </fill>
    <fill>
      <patternFill patternType="solid">
        <fgColor rgb="FFFFE08A"/>
        <bgColor rgb="FFFFFF99"/>
      </patternFill>
    </fill>
  </fills>
  <borders count="2">
    <border diagonalUp="false" diagonalDown="false">
      <left/>
      <right/>
      <top/>
      <bottom/>
      <diagonal/>
    </border>
    <border diagonalUp="false" diagonalDown="false">
      <left style="thin">
        <color rgb="FFB8C4D4"/>
      </left>
      <right style="thin">
        <color rgb="FFB8C4D4"/>
      </right>
      <top style="thin">
        <color rgb="FFB8C4D4"/>
      </top>
      <bottom style="thin">
        <color rgb="FFB8C4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13" fillId="3"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5" fontId="7" fillId="0" borderId="0" xfId="0" applyFont="true" applyBorder="false" applyAlignment="true" applyProtection="false">
      <alignment horizontal="right" vertical="center" textRotation="0" wrapText="false" indent="0" shrinkToFit="false"/>
      <protection locked="true" hidden="false"/>
    </xf>
    <xf numFmtId="165" fontId="6" fillId="0" borderId="0" xfId="0" applyFont="true" applyBorder="false" applyAlignment="true" applyProtection="false">
      <alignment horizontal="right"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6" fontId="15" fillId="0"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false" applyAlignment="true" applyProtection="false">
      <alignment horizontal="center" vertical="center" textRotation="0" wrapText="false" indent="0" shrinkToFit="false"/>
      <protection locked="true" hidden="false"/>
    </xf>
    <xf numFmtId="164" fontId="7" fillId="4" borderId="0" xfId="0" applyFont="true" applyBorder="false" applyAlignment="true" applyProtection="false">
      <alignment horizontal="left" vertical="center" textRotation="0" wrapText="false" indent="0" shrinkToFit="false"/>
      <protection locked="true" hidden="false"/>
    </xf>
    <xf numFmtId="165" fontId="7" fillId="4" borderId="0" xfId="0" applyFont="true" applyBorder="false" applyAlignment="true" applyProtection="false">
      <alignment horizontal="right" vertical="center" textRotation="0" wrapText="false" indent="0" shrinkToFit="false"/>
      <protection locked="true" hidden="false"/>
    </xf>
    <xf numFmtId="165" fontId="6" fillId="4" borderId="0" xfId="0" applyFont="true" applyBorder="false" applyAlignment="true" applyProtection="false">
      <alignment horizontal="right" vertical="center" textRotation="0" wrapText="false" indent="0" shrinkToFit="false"/>
      <protection locked="true" hidden="false"/>
    </xf>
    <xf numFmtId="164" fontId="14" fillId="4" borderId="0" xfId="0" applyFont="true" applyBorder="false" applyAlignment="true" applyProtection="false">
      <alignment horizontal="general" vertical="center" textRotation="0" wrapText="tru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8" fillId="5" borderId="0" xfId="0" applyFont="true" applyBorder="false" applyAlignment="true" applyProtection="false">
      <alignment horizontal="left" vertical="center" textRotation="0" wrapText="false" indent="0" shrinkToFit="false"/>
      <protection locked="true" hidden="false"/>
    </xf>
    <xf numFmtId="165" fontId="6" fillId="5" borderId="0" xfId="0" applyFont="true" applyBorder="false" applyAlignment="true" applyProtection="false">
      <alignment horizontal="right" vertical="center" textRotation="0" wrapText="false" indent="0" shrinkToFit="false"/>
      <protection locked="true" hidden="false"/>
    </xf>
    <xf numFmtId="164" fontId="7" fillId="0" borderId="0" xfId="0" applyFont="true" applyBorder="false" applyAlignment="true" applyProtection="false">
      <alignment horizontal="right" vertical="center" textRotation="0" wrapText="false" indent="0" shrinkToFit="false"/>
      <protection locked="true" hidden="false"/>
    </xf>
    <xf numFmtId="164" fontId="6" fillId="5" borderId="0" xfId="0" applyFont="true" applyBorder="false" applyAlignment="false" applyProtection="false">
      <alignment horizontal="general" vertical="bottom" textRotation="0" wrapText="false" indent="0" shrinkToFit="false"/>
      <protection locked="true" hidden="false"/>
    </xf>
    <xf numFmtId="165" fontId="9" fillId="2" borderId="1"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9" fillId="2" borderId="1" xfId="0" applyFont="true" applyBorder="true" applyAlignment="true" applyProtection="false">
      <alignment horizontal="right" vertical="center" textRotation="0" wrapText="false" indent="0" shrinkToFit="false"/>
      <protection locked="true" hidden="false"/>
    </xf>
    <xf numFmtId="165" fontId="9" fillId="6" borderId="1" xfId="0" applyFont="true" applyBorder="true" applyAlignment="true" applyProtection="false">
      <alignment horizontal="right" vertical="center" textRotation="0" wrapText="false" indent="0" shrinkToFit="false"/>
      <protection locked="true" hidden="false"/>
    </xf>
    <xf numFmtId="168" fontId="9" fillId="2" borderId="1" xfId="0" applyFont="true" applyBorder="true" applyAlignment="true" applyProtection="false">
      <alignment horizontal="right"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false" indent="0" shrinkToFit="false"/>
      <protection locked="true" hidden="false"/>
    </xf>
    <xf numFmtId="169" fontId="9" fillId="2" borderId="1" xfId="0" applyFont="true" applyBorder="true" applyAlignment="true" applyProtection="false">
      <alignment horizontal="right" vertical="center" textRotation="0" wrapText="fals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7" fontId="10" fillId="0" borderId="0" xfId="0" applyFont="true" applyBorder="false" applyAlignment="true" applyProtection="false">
      <alignment horizontal="right" vertical="bottom" textRotation="0" wrapText="false" indent="0" shrinkToFit="false"/>
      <protection locked="true" hidden="false"/>
    </xf>
    <xf numFmtId="164" fontId="9" fillId="2" borderId="1"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4D4"/>
      <rgbColor rgb="FF808080"/>
      <rgbColor rgb="FF9999FF"/>
      <rgbColor rgb="FF993366"/>
      <rgbColor rgb="FFFFF6D5"/>
      <rgbColor rgb="FFEEF2F7"/>
      <rgbColor rgb="FF660066"/>
      <rgbColor rgb="FFFF8080"/>
      <rgbColor rgb="FF0066CC"/>
      <rgbColor rgb="FFDCE4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E08A"/>
      <rgbColor rgb="FF3366FF"/>
      <rgbColor rgb="FF33CCCC"/>
      <rgbColor rgb="FF99CC00"/>
      <rgbColor rgb="FFFFCC00"/>
      <rgbColor rgb="FFFF9900"/>
      <rgbColor rgb="FFFF6600"/>
      <rgbColor rgb="FF5A6472"/>
      <rgbColor rgb="FF969696"/>
      <rgbColor rgb="FF1F3A5F"/>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78"/>
  </cols>
  <sheetData>
    <row r="2" customFormat="false" ht="22.05" hidden="false" customHeight="false" outlineLevel="0" collapsed="false">
      <c r="B2" s="1" t="s">
        <v>0</v>
      </c>
    </row>
    <row r="3" customFormat="false" ht="15" hidden="false" customHeight="false" outlineLevel="0" collapsed="false">
      <c r="B3" s="2" t="s">
        <v>1</v>
      </c>
    </row>
    <row r="5" customFormat="false" ht="45.75" hidden="false" customHeight="true" outlineLevel="0" collapsed="false">
      <c r="B5" s="3" t="s">
        <v>2</v>
      </c>
      <c r="C5" s="4" t="s">
        <v>3</v>
      </c>
    </row>
    <row r="7" customFormat="false" ht="15" hidden="false" customHeight="false" outlineLevel="0" collapsed="false">
      <c r="B7" s="5" t="s">
        <v>4</v>
      </c>
    </row>
    <row r="8" customFormat="false" ht="30" hidden="false" customHeight="true" outlineLevel="0" collapsed="false">
      <c r="C8" s="4" t="s">
        <v>5</v>
      </c>
    </row>
    <row r="9" customFormat="false" ht="30" hidden="false" customHeight="true" outlineLevel="0" collapsed="false">
      <c r="C9" s="4" t="s">
        <v>6</v>
      </c>
    </row>
    <row r="10" customFormat="false" ht="30" hidden="false" customHeight="true" outlineLevel="0" collapsed="false">
      <c r="C10" s="4" t="s">
        <v>7</v>
      </c>
    </row>
    <row r="11" customFormat="false" ht="30" hidden="false" customHeight="true" outlineLevel="0" collapsed="false">
      <c r="C11" s="4" t="s">
        <v>8</v>
      </c>
    </row>
    <row r="13" customFormat="false" ht="15" hidden="false" customHeight="false" outlineLevel="0" collapsed="false">
      <c r="B13" s="5" t="s">
        <v>9</v>
      </c>
    </row>
    <row r="14" customFormat="false" ht="15" hidden="false" customHeight="false" outlineLevel="0" collapsed="false">
      <c r="B14" s="6" t="s">
        <v>10</v>
      </c>
      <c r="C14" s="7" t="s">
        <v>11</v>
      </c>
    </row>
    <row r="15" customFormat="false" ht="15" hidden="false" customHeight="false" outlineLevel="0" collapsed="false">
      <c r="B15" s="6" t="s">
        <v>12</v>
      </c>
      <c r="C15" s="7" t="s">
        <v>13</v>
      </c>
    </row>
    <row r="16" customFormat="false" ht="15" hidden="false" customHeight="false" outlineLevel="0" collapsed="false">
      <c r="B16" s="6" t="s">
        <v>14</v>
      </c>
      <c r="C16" s="7" t="s">
        <v>15</v>
      </c>
    </row>
    <row r="18" customFormat="false" ht="15" hidden="false" customHeight="false" outlineLevel="0" collapsed="false">
      <c r="B18" s="5" t="s">
        <v>16</v>
      </c>
    </row>
    <row r="19" customFormat="false" ht="30" hidden="false" customHeight="true" outlineLevel="0" collapsed="false">
      <c r="C19" s="4" t="s">
        <v>17</v>
      </c>
    </row>
    <row r="20" customFormat="false" ht="30" hidden="false" customHeight="true" outlineLevel="0" collapsed="false">
      <c r="C20" s="4" t="s">
        <v>18</v>
      </c>
    </row>
    <row r="21" customFormat="false" ht="30" hidden="false" customHeight="true" outlineLevel="0" collapsed="false">
      <c r="C21" s="4" t="s">
        <v>19</v>
      </c>
    </row>
    <row r="23" customFormat="false" ht="57.75" hidden="false" customHeight="true" outlineLevel="0" collapsed="false">
      <c r="B23" s="8" t="s">
        <v>20</v>
      </c>
      <c r="C23" s="8"/>
    </row>
    <row r="25" customFormat="false" ht="15" hidden="false" customHeight="false" outlineLevel="0" collapsed="false">
      <c r="B25" s="2" t="s">
        <v>21</v>
      </c>
    </row>
  </sheetData>
  <mergeCells count="1">
    <mergeCell ref="B23:C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34"/>
    <col collapsed="false" customWidth="true" hidden="false" outlineLevel="0" max="7" min="4" style="0" width="15"/>
    <col collapsed="false" customWidth="true" hidden="false" outlineLevel="0" max="8" min="8" style="0" width="40"/>
    <col collapsed="false" customWidth="true" hidden="true" outlineLevel="0" max="10" min="10" style="0" width="13"/>
  </cols>
  <sheetData>
    <row r="2" customFormat="false" ht="19.7" hidden="false" customHeight="false" outlineLevel="0" collapsed="false">
      <c r="B2" s="9" t="s">
        <v>22</v>
      </c>
    </row>
    <row r="3" customFormat="false" ht="15" hidden="false" customHeight="false" outlineLevel="0" collapsed="false">
      <c r="B3" s="2" t="s">
        <v>23</v>
      </c>
    </row>
    <row r="5" customFormat="false" ht="15" hidden="false" customHeight="false" outlineLevel="0" collapsed="false">
      <c r="C5" s="5" t="s">
        <v>24</v>
      </c>
      <c r="D5" s="10" t="n">
        <f aca="false">Inputs!$C$8</f>
        <v>1800</v>
      </c>
    </row>
    <row r="7" customFormat="false" ht="21.75" hidden="false" customHeight="true" outlineLevel="0" collapsed="false">
      <c r="B7" s="11" t="s">
        <v>25</v>
      </c>
      <c r="C7" s="11" t="s">
        <v>26</v>
      </c>
      <c r="D7" s="11" t="s">
        <v>27</v>
      </c>
      <c r="E7" s="11" t="s">
        <v>28</v>
      </c>
      <c r="F7" s="11" t="s">
        <v>29</v>
      </c>
      <c r="G7" s="11" t="s">
        <v>30</v>
      </c>
      <c r="H7" s="11" t="s">
        <v>31</v>
      </c>
    </row>
    <row r="8" customFormat="false" ht="33.75" hidden="false" customHeight="true" outlineLevel="0" collapsed="false">
      <c r="B8" s="12" t="n">
        <v>1</v>
      </c>
      <c r="C8" s="7" t="s">
        <v>32</v>
      </c>
      <c r="D8" s="13" t="n">
        <f aca="false">MAX(0,Inputs!$C$18-Inputs!$C$17)</f>
        <v>500</v>
      </c>
      <c r="E8" s="13" t="n">
        <f aca="false">$D$5</f>
        <v>1800</v>
      </c>
      <c r="F8" s="14" t="n">
        <f aca="false">MIN(E8,D8)</f>
        <v>500</v>
      </c>
      <c r="G8" s="13" t="n">
        <f aca="false">E8-F8</f>
        <v>1300</v>
      </c>
      <c r="H8" s="15" t="s">
        <v>33</v>
      </c>
      <c r="J8" s="16" t="n">
        <f aca="false">IF(F8&gt;0.005,1,0)</f>
        <v>1</v>
      </c>
    </row>
    <row r="9" customFormat="false" ht="33.75" hidden="false" customHeight="true" outlineLevel="0" collapsed="false">
      <c r="B9" s="17" t="n">
        <v>2</v>
      </c>
      <c r="C9" s="18" t="s">
        <v>34</v>
      </c>
      <c r="D9" s="19" t="n">
        <f aca="false">Inputs!$C$11*Inputs!$C$12/12</f>
        <v>460</v>
      </c>
      <c r="E9" s="19" t="n">
        <f aca="false">G8</f>
        <v>1300</v>
      </c>
      <c r="F9" s="20" t="n">
        <f aca="false">MIN(E9,D9)</f>
        <v>460</v>
      </c>
      <c r="G9" s="19" t="n">
        <f aca="false">E9-F9</f>
        <v>840</v>
      </c>
      <c r="H9" s="21" t="s">
        <v>35</v>
      </c>
      <c r="J9" s="16" t="n">
        <f aca="false">IF(F9&gt;0.005,1,0)</f>
        <v>1</v>
      </c>
    </row>
    <row r="10" customFormat="false" ht="33.75" hidden="false" customHeight="true" outlineLevel="0" collapsed="false">
      <c r="B10" s="12" t="n">
        <v>3</v>
      </c>
      <c r="C10" s="7" t="s">
        <v>36</v>
      </c>
      <c r="D10" s="13" t="n">
        <f aca="false">Debts!$C$28</f>
        <v>0</v>
      </c>
      <c r="E10" s="13" t="n">
        <f aca="false">G9</f>
        <v>840</v>
      </c>
      <c r="F10" s="14" t="n">
        <f aca="false">MIN(E10,D10)</f>
        <v>0</v>
      </c>
      <c r="G10" s="13" t="n">
        <f aca="false">E10-F10</f>
        <v>840</v>
      </c>
      <c r="H10" s="15" t="s">
        <v>37</v>
      </c>
      <c r="J10" s="16" t="n">
        <f aca="false">IF(F10&gt;0.005,1,0)</f>
        <v>0</v>
      </c>
    </row>
    <row r="11" customFormat="false" ht="33.75" hidden="false" customHeight="true" outlineLevel="0" collapsed="false">
      <c r="B11" s="17" t="n">
        <v>4</v>
      </c>
      <c r="C11" s="18" t="s">
        <v>38</v>
      </c>
      <c r="D11" s="19" t="n">
        <f aca="false">MAX(0,Inputs!$C$20-MAX(Inputs!$C$17,Inputs!$C$18))</f>
        <v>18400</v>
      </c>
      <c r="E11" s="19" t="n">
        <f aca="false">G10</f>
        <v>840</v>
      </c>
      <c r="F11" s="20" t="n">
        <f aca="false">MIN(E11,D11)</f>
        <v>840</v>
      </c>
      <c r="G11" s="19" t="n">
        <f aca="false">E11-F11</f>
        <v>0</v>
      </c>
      <c r="H11" s="21" t="s">
        <v>39</v>
      </c>
      <c r="J11" s="16" t="n">
        <f aca="false">IF(F11&gt;0.005,1,0)</f>
        <v>1</v>
      </c>
    </row>
    <row r="12" customFormat="false" ht="33.75" hidden="false" customHeight="true" outlineLevel="0" collapsed="false">
      <c r="B12" s="12" t="n">
        <v>5</v>
      </c>
      <c r="C12" s="7" t="s">
        <v>40</v>
      </c>
      <c r="D12" s="13" t="n">
        <f aca="false">IF(Inputs!$C$26="No",0,MAX(0,Inputs!$C$27-Inputs!$C$28)/MAX(1,Inputs!$C$31))</f>
        <v>0</v>
      </c>
      <c r="E12" s="13" t="n">
        <f aca="false">G11</f>
        <v>0</v>
      </c>
      <c r="F12" s="14" t="n">
        <f aca="false">MIN(E12,D12)</f>
        <v>0</v>
      </c>
      <c r="G12" s="13" t="n">
        <f aca="false">E12-F12</f>
        <v>0</v>
      </c>
      <c r="H12" s="15" t="s">
        <v>41</v>
      </c>
      <c r="J12" s="16" t="n">
        <f aca="false">IF(F12&gt;0.005,1,0)</f>
        <v>0</v>
      </c>
    </row>
    <row r="13" customFormat="false" ht="33.75" hidden="false" customHeight="true" outlineLevel="0" collapsed="false">
      <c r="B13" s="17" t="n">
        <v>6</v>
      </c>
      <c r="C13" s="18" t="s">
        <v>42</v>
      </c>
      <c r="D13" s="19" t="n">
        <f aca="false">MAX(0,Inputs!$C$29-Inputs!$C$30)/MAX(1,Inputs!$C$31)</f>
        <v>0</v>
      </c>
      <c r="E13" s="19" t="n">
        <f aca="false">G12</f>
        <v>0</v>
      </c>
      <c r="F13" s="20" t="n">
        <f aca="false">MIN(E13,D13)</f>
        <v>0</v>
      </c>
      <c r="G13" s="19" t="n">
        <f aca="false">E13-F13</f>
        <v>0</v>
      </c>
      <c r="H13" s="21" t="s">
        <v>43</v>
      </c>
      <c r="J13" s="16" t="n">
        <f aca="false">IF(F13&gt;0.005,1,0)</f>
        <v>0</v>
      </c>
    </row>
    <row r="14" customFormat="false" ht="33.75" hidden="false" customHeight="true" outlineLevel="0" collapsed="false">
      <c r="B14" s="12" t="n">
        <v>7</v>
      </c>
      <c r="C14" s="7" t="s">
        <v>44</v>
      </c>
      <c r="D14" s="13" t="n">
        <f aca="false">MAX(0,Inputs!$C$13-Inputs!$C$14-Inputs!$C$11*Inputs!$C$12)/MAX(1,Inputs!$C$31)</f>
        <v>0</v>
      </c>
      <c r="E14" s="13" t="n">
        <f aca="false">G13</f>
        <v>0</v>
      </c>
      <c r="F14" s="14" t="n">
        <f aca="false">MIN(E14,D14)</f>
        <v>0</v>
      </c>
      <c r="G14" s="13" t="n">
        <f aca="false">E14-F14</f>
        <v>0</v>
      </c>
      <c r="H14" s="15" t="s">
        <v>45</v>
      </c>
      <c r="J14" s="16" t="n">
        <f aca="false">IF(F14&gt;0.005,1,0)</f>
        <v>0</v>
      </c>
    </row>
    <row r="15" customFormat="false" ht="33.75" hidden="false" customHeight="true" outlineLevel="0" collapsed="false">
      <c r="B15" s="17" t="n">
        <v>8</v>
      </c>
      <c r="C15" s="18" t="s">
        <v>46</v>
      </c>
      <c r="D15" s="19" t="n">
        <f aca="false">Debts!$C$29</f>
        <v>0</v>
      </c>
      <c r="E15" s="19" t="n">
        <f aca="false">G14</f>
        <v>0</v>
      </c>
      <c r="F15" s="20" t="n">
        <f aca="false">MIN(E15,D15)</f>
        <v>0</v>
      </c>
      <c r="G15" s="19" t="n">
        <f aca="false">E15-F15</f>
        <v>0</v>
      </c>
      <c r="H15" s="21" t="s">
        <v>47</v>
      </c>
      <c r="J15" s="16" t="n">
        <f aca="false">IF(F15&gt;0.005,1,0)</f>
        <v>0</v>
      </c>
    </row>
    <row r="16" customFormat="false" ht="33.75" hidden="false" customHeight="true" outlineLevel="0" collapsed="false">
      <c r="B16" s="12" t="n">
        <v>9</v>
      </c>
      <c r="C16" s="7" t="s">
        <v>48</v>
      </c>
      <c r="D16" s="13" t="n">
        <f aca="false">E16</f>
        <v>0</v>
      </c>
      <c r="E16" s="13" t="n">
        <f aca="false">G15</f>
        <v>0</v>
      </c>
      <c r="F16" s="14" t="n">
        <f aca="false">MIN(E16,D16)</f>
        <v>0</v>
      </c>
      <c r="G16" s="13" t="n">
        <f aca="false">E16-F16</f>
        <v>0</v>
      </c>
      <c r="H16" s="15" t="s">
        <v>49</v>
      </c>
      <c r="J16" s="16" t="n">
        <f aca="false">IF(F16&gt;0.005,1,0)</f>
        <v>0</v>
      </c>
    </row>
    <row r="17" customFormat="false" ht="15" hidden="false" customHeight="false" outlineLevel="0" collapsed="false">
      <c r="B17" s="22"/>
      <c r="C17" s="23" t="s">
        <v>50</v>
      </c>
      <c r="D17" s="22"/>
      <c r="E17" s="22"/>
      <c r="F17" s="24" t="n">
        <f aca="false">SUM(F8:F16)</f>
        <v>1800</v>
      </c>
      <c r="G17" s="22"/>
      <c r="H17" s="22"/>
    </row>
    <row r="19" customFormat="false" ht="31.5" hidden="false" customHeight="true" outlineLevel="0" collapsed="false">
      <c r="C19" s="25" t="str">
        <f aca="false">IF(Inputs!$C$8&lt;=0,"Your essentials use every dollar of take-home pay. The step before this list is raising income or cutting expenses.",IF(SUM($J$8:$J$16)=0,"Nothing to allocate this month.","Your next dollar belongs to step "&amp;INDEX($B$8:$B$16,MATCH(1,$J$8:$J$16,0))&amp;", "&amp;INDEX($C$8:$C$16,MATCH(1,$J$8:$J$16,0))&amp;"."))</f>
        <v>Your next dollar belongs to step 1, Starter emergency fund.</v>
      </c>
    </row>
    <row r="21" customFormat="false" ht="45.75" hidden="false" customHeight="true" outlineLevel="0" collapsed="false">
      <c r="C21" s="8" t="s">
        <v>51</v>
      </c>
      <c r="D21" s="8"/>
      <c r="E21" s="8"/>
      <c r="F21" s="8"/>
      <c r="G21" s="8"/>
      <c r="H21" s="8"/>
    </row>
  </sheetData>
  <mergeCells count="1">
    <mergeCell ref="C21:H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16"/>
    <col collapsed="false" customWidth="true" hidden="false" outlineLevel="0" max="4" min="4" style="0" width="60"/>
  </cols>
  <sheetData>
    <row r="2" customFormat="false" ht="19.7" hidden="false" customHeight="false" outlineLevel="0" collapsed="false">
      <c r="B2" s="9" t="s">
        <v>52</v>
      </c>
    </row>
    <row r="3" customFormat="false" ht="15" hidden="false" customHeight="false" outlineLevel="0" collapsed="false">
      <c r="B3" s="2" t="s">
        <v>53</v>
      </c>
    </row>
    <row r="5" customFormat="false" ht="15" hidden="false" customHeight="false" outlineLevel="0" collapsed="false">
      <c r="B5" s="26" t="s">
        <v>54</v>
      </c>
      <c r="C5" s="26"/>
      <c r="D5" s="26"/>
    </row>
    <row r="6" customFormat="false" ht="15" hidden="false" customHeight="false" outlineLevel="0" collapsed="false">
      <c r="B6" s="7" t="s">
        <v>55</v>
      </c>
      <c r="C6" s="27" t="n">
        <v>5200</v>
      </c>
      <c r="D6" s="28" t="s">
        <v>56</v>
      </c>
    </row>
    <row r="7" customFormat="false" ht="15" hidden="false" customHeight="false" outlineLevel="0" collapsed="false">
      <c r="B7" s="7" t="s">
        <v>57</v>
      </c>
      <c r="C7" s="27" t="n">
        <v>3400</v>
      </c>
      <c r="D7" s="28" t="s">
        <v>58</v>
      </c>
    </row>
    <row r="8" customFormat="false" ht="15" hidden="false" customHeight="false" outlineLevel="0" collapsed="false">
      <c r="B8" s="3" t="s">
        <v>24</v>
      </c>
      <c r="C8" s="14" t="n">
        <f aca="false">C6-C7</f>
        <v>1800</v>
      </c>
      <c r="D8" s="29" t="s">
        <v>59</v>
      </c>
    </row>
    <row r="10" customFormat="false" ht="15" hidden="false" customHeight="false" outlineLevel="0" collapsed="false">
      <c r="B10" s="26" t="s">
        <v>60</v>
      </c>
      <c r="C10" s="26"/>
      <c r="D10" s="26"/>
    </row>
    <row r="11" customFormat="false" ht="15" hidden="false" customHeight="false" outlineLevel="0" collapsed="false">
      <c r="B11" s="7" t="s">
        <v>61</v>
      </c>
      <c r="C11" s="27" t="n">
        <v>92000</v>
      </c>
      <c r="D11" s="28" t="s">
        <v>62</v>
      </c>
    </row>
    <row r="12" customFormat="false" ht="15" hidden="false" customHeight="false" outlineLevel="0" collapsed="false">
      <c r="B12" s="7" t="s">
        <v>63</v>
      </c>
      <c r="C12" s="30" t="n">
        <v>0.06</v>
      </c>
      <c r="D12" s="28" t="s">
        <v>64</v>
      </c>
    </row>
    <row r="13" customFormat="false" ht="15" hidden="false" customHeight="false" outlineLevel="0" collapsed="false">
      <c r="B13" s="7" t="s">
        <v>65</v>
      </c>
      <c r="C13" s="31"/>
      <c r="D13" s="28" t="s">
        <v>66</v>
      </c>
    </row>
    <row r="14" customFormat="false" ht="15" hidden="false" customHeight="false" outlineLevel="0" collapsed="false">
      <c r="B14" s="7" t="s">
        <v>67</v>
      </c>
      <c r="C14" s="27" t="n">
        <v>0</v>
      </c>
      <c r="D14" s="28" t="s">
        <v>68</v>
      </c>
    </row>
    <row r="16" customFormat="false" ht="15" hidden="false" customHeight="false" outlineLevel="0" collapsed="false">
      <c r="B16" s="26" t="s">
        <v>69</v>
      </c>
      <c r="C16" s="26"/>
      <c r="D16" s="26"/>
    </row>
    <row r="17" customFormat="false" ht="15" hidden="false" customHeight="false" outlineLevel="0" collapsed="false">
      <c r="B17" s="7" t="s">
        <v>70</v>
      </c>
      <c r="C17" s="27" t="n">
        <v>1500</v>
      </c>
      <c r="D17" s="28" t="s">
        <v>71</v>
      </c>
    </row>
    <row r="18" customFormat="false" ht="15" hidden="false" customHeight="false" outlineLevel="0" collapsed="false">
      <c r="B18" s="7" t="s">
        <v>72</v>
      </c>
      <c r="C18" s="27" t="n">
        <v>2000</v>
      </c>
      <c r="D18" s="28" t="s">
        <v>73</v>
      </c>
    </row>
    <row r="19" customFormat="false" ht="15" hidden="false" customHeight="false" outlineLevel="0" collapsed="false">
      <c r="B19" s="7" t="s">
        <v>74</v>
      </c>
      <c r="C19" s="32" t="n">
        <v>6</v>
      </c>
      <c r="D19" s="28" t="s">
        <v>75</v>
      </c>
    </row>
    <row r="20" customFormat="false" ht="15" hidden="false" customHeight="false" outlineLevel="0" collapsed="false">
      <c r="B20" s="3" t="s">
        <v>76</v>
      </c>
      <c r="C20" s="14" t="n">
        <f aca="false">C19*C7</f>
        <v>20400</v>
      </c>
    </row>
    <row r="22" customFormat="false" ht="15" hidden="false" customHeight="false" outlineLevel="0" collapsed="false">
      <c r="B22" s="26" t="s">
        <v>77</v>
      </c>
      <c r="C22" s="26"/>
      <c r="D22" s="26"/>
    </row>
    <row r="23" customFormat="false" ht="15" hidden="false" customHeight="false" outlineLevel="0" collapsed="false">
      <c r="B23" s="7" t="s">
        <v>78</v>
      </c>
      <c r="C23" s="30" t="n">
        <v>0.07</v>
      </c>
      <c r="D23" s="28" t="s">
        <v>79</v>
      </c>
    </row>
    <row r="25" customFormat="false" ht="15" hidden="false" customHeight="false" outlineLevel="0" collapsed="false">
      <c r="B25" s="26" t="s">
        <v>80</v>
      </c>
      <c r="C25" s="26"/>
      <c r="D25" s="26"/>
    </row>
    <row r="26" customFormat="false" ht="15" hidden="false" customHeight="false" outlineLevel="0" collapsed="false">
      <c r="B26" s="7" t="s">
        <v>81</v>
      </c>
      <c r="C26" s="33" t="s">
        <v>82</v>
      </c>
      <c r="D26" s="29" t="s">
        <v>83</v>
      </c>
    </row>
    <row r="27" customFormat="false" ht="15" hidden="false" customHeight="false" outlineLevel="0" collapsed="false">
      <c r="B27" s="7" t="s">
        <v>84</v>
      </c>
      <c r="C27" s="31"/>
      <c r="D27" s="28" t="s">
        <v>85</v>
      </c>
    </row>
    <row r="28" customFormat="false" ht="15" hidden="false" customHeight="false" outlineLevel="0" collapsed="false">
      <c r="B28" s="7" t="s">
        <v>86</v>
      </c>
      <c r="C28" s="27" t="n">
        <v>0</v>
      </c>
    </row>
    <row r="29" customFormat="false" ht="15" hidden="false" customHeight="false" outlineLevel="0" collapsed="false">
      <c r="B29" s="7" t="s">
        <v>87</v>
      </c>
      <c r="C29" s="31"/>
      <c r="D29" s="28" t="s">
        <v>88</v>
      </c>
    </row>
    <row r="30" customFormat="false" ht="15" hidden="false" customHeight="false" outlineLevel="0" collapsed="false">
      <c r="B30" s="7" t="s">
        <v>89</v>
      </c>
      <c r="C30" s="27" t="n">
        <v>0</v>
      </c>
    </row>
    <row r="31" customFormat="false" ht="15" hidden="false" customHeight="false" outlineLevel="0" collapsed="false">
      <c r="B31" s="7" t="s">
        <v>90</v>
      </c>
      <c r="C31" s="34" t="n">
        <v>12</v>
      </c>
      <c r="D31" s="28" t="s">
        <v>91</v>
      </c>
    </row>
    <row r="33" customFormat="false" ht="39.75" hidden="false" customHeight="true" outlineLevel="0" collapsed="false">
      <c r="B33" s="35" t="s">
        <v>92</v>
      </c>
      <c r="C33" s="35"/>
      <c r="D33" s="35"/>
    </row>
  </sheetData>
  <mergeCells count="1">
    <mergeCell ref="B33:D33"/>
  </mergeCells>
  <dataValidations count="1">
    <dataValidation allowBlank="false" errorStyle="stop" operator="between" showDropDown="false" showErrorMessage="false" showInputMessage="false" sqref="C26"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6"/>
    <col collapsed="false" customWidth="true" hidden="false" outlineLevel="0" max="4" min="4" style="0" width="12"/>
    <col collapsed="false" customWidth="true" hidden="false" outlineLevel="0" max="5" min="5" style="0" width="16"/>
    <col collapsed="false" customWidth="true" hidden="false" outlineLevel="0" max="6" min="6" style="0" width="22"/>
  </cols>
  <sheetData>
    <row r="2" customFormat="false" ht="19.7" hidden="false" customHeight="false" outlineLevel="0" collapsed="false">
      <c r="B2" s="9" t="s">
        <v>93</v>
      </c>
    </row>
    <row r="3" customFormat="false" ht="15" hidden="false" customHeight="false" outlineLevel="0" collapsed="false">
      <c r="B3" s="2" t="s">
        <v>94</v>
      </c>
    </row>
    <row r="5" customFormat="false" ht="21.75" hidden="false" customHeight="true" outlineLevel="0" collapsed="false">
      <c r="B5" s="11" t="s">
        <v>77</v>
      </c>
      <c r="C5" s="11" t="s">
        <v>95</v>
      </c>
      <c r="D5" s="11" t="s">
        <v>96</v>
      </c>
      <c r="E5" s="11" t="s">
        <v>97</v>
      </c>
      <c r="F5" s="11" t="s">
        <v>98</v>
      </c>
    </row>
    <row r="6" customFormat="false" ht="15" hidden="false" customHeight="false" outlineLevel="0" collapsed="false">
      <c r="B6" s="29" t="s">
        <v>99</v>
      </c>
      <c r="C6" s="36" t="n">
        <v>2400</v>
      </c>
      <c r="D6" s="37" t="n">
        <v>0.2499</v>
      </c>
      <c r="E6" s="36" t="n">
        <v>75</v>
      </c>
    </row>
    <row r="7" customFormat="false" ht="15" hidden="false" customHeight="false" outlineLevel="0" collapsed="false">
      <c r="B7" s="38"/>
      <c r="C7" s="27"/>
      <c r="D7" s="30"/>
      <c r="E7" s="27"/>
      <c r="F7" s="39" t="str">
        <f aca="false">IF(N(C7)=0,"",IF(D7&gt;=Inputs!$C$23,"High interest","Lower interest"))</f>
        <v/>
      </c>
    </row>
    <row r="8" customFormat="false" ht="15" hidden="false" customHeight="false" outlineLevel="0" collapsed="false">
      <c r="B8" s="38"/>
      <c r="C8" s="27"/>
      <c r="D8" s="30"/>
      <c r="E8" s="27"/>
      <c r="F8" s="39" t="str">
        <f aca="false">IF(N(C8)=0,"",IF(D8&gt;=Inputs!$C$23,"High interest","Lower interest"))</f>
        <v/>
      </c>
    </row>
    <row r="9" customFormat="false" ht="15" hidden="false" customHeight="false" outlineLevel="0" collapsed="false">
      <c r="B9" s="38"/>
      <c r="C9" s="27"/>
      <c r="D9" s="30"/>
      <c r="E9" s="27"/>
      <c r="F9" s="39" t="str">
        <f aca="false">IF(N(C9)=0,"",IF(D9&gt;=Inputs!$C$23,"High interest","Lower interest"))</f>
        <v/>
      </c>
    </row>
    <row r="10" customFormat="false" ht="15" hidden="false" customHeight="false" outlineLevel="0" collapsed="false">
      <c r="B10" s="38"/>
      <c r="C10" s="27"/>
      <c r="D10" s="30"/>
      <c r="E10" s="27"/>
      <c r="F10" s="39" t="str">
        <f aca="false">IF(N(C10)=0,"",IF(D10&gt;=Inputs!$C$23,"High interest","Lower interest"))</f>
        <v/>
      </c>
    </row>
    <row r="11" customFormat="false" ht="15" hidden="false" customHeight="false" outlineLevel="0" collapsed="false">
      <c r="B11" s="38"/>
      <c r="C11" s="27"/>
      <c r="D11" s="30"/>
      <c r="E11" s="27"/>
      <c r="F11" s="39" t="str">
        <f aca="false">IF(N(C11)=0,"",IF(D11&gt;=Inputs!$C$23,"High interest","Lower interest"))</f>
        <v/>
      </c>
    </row>
    <row r="12" customFormat="false" ht="15" hidden="false" customHeight="false" outlineLevel="0" collapsed="false">
      <c r="B12" s="38"/>
      <c r="C12" s="27"/>
      <c r="D12" s="30"/>
      <c r="E12" s="27"/>
      <c r="F12" s="39" t="str">
        <f aca="false">IF(N(C12)=0,"",IF(D12&gt;=Inputs!$C$23,"High interest","Lower interest"))</f>
        <v/>
      </c>
    </row>
    <row r="13" customFormat="false" ht="15" hidden="false" customHeight="false" outlineLevel="0" collapsed="false">
      <c r="B13" s="38"/>
      <c r="C13" s="27"/>
      <c r="D13" s="30"/>
      <c r="E13" s="27"/>
      <c r="F13" s="39" t="str">
        <f aca="false">IF(N(C13)=0,"",IF(D13&gt;=Inputs!$C$23,"High interest","Lower interest"))</f>
        <v/>
      </c>
    </row>
    <row r="14" customFormat="false" ht="15" hidden="false" customHeight="false" outlineLevel="0" collapsed="false">
      <c r="B14" s="38"/>
      <c r="C14" s="27"/>
      <c r="D14" s="30"/>
      <c r="E14" s="27"/>
      <c r="F14" s="39" t="str">
        <f aca="false">IF(N(C14)=0,"",IF(D14&gt;=Inputs!$C$23,"High interest","Lower interest"))</f>
        <v/>
      </c>
    </row>
    <row r="15" customFormat="false" ht="15" hidden="false" customHeight="false" outlineLevel="0" collapsed="false">
      <c r="B15" s="38"/>
      <c r="C15" s="27"/>
      <c r="D15" s="30"/>
      <c r="E15" s="27"/>
      <c r="F15" s="39" t="str">
        <f aca="false">IF(N(C15)=0,"",IF(D15&gt;=Inputs!$C$23,"High interest","Lower interest"))</f>
        <v/>
      </c>
    </row>
    <row r="16" customFormat="false" ht="15" hidden="false" customHeight="false" outlineLevel="0" collapsed="false">
      <c r="B16" s="38"/>
      <c r="C16" s="27"/>
      <c r="D16" s="30"/>
      <c r="E16" s="27"/>
      <c r="F16" s="39" t="str">
        <f aca="false">IF(N(C16)=0,"",IF(D16&gt;=Inputs!$C$23,"High interest","Lower interest"))</f>
        <v/>
      </c>
    </row>
    <row r="17" customFormat="false" ht="15" hidden="false" customHeight="false" outlineLevel="0" collapsed="false">
      <c r="B17" s="38"/>
      <c r="C17" s="27"/>
      <c r="D17" s="30"/>
      <c r="E17" s="27"/>
      <c r="F17" s="39" t="str">
        <f aca="false">IF(N(C17)=0,"",IF(D17&gt;=Inputs!$C$23,"High interest","Lower interest"))</f>
        <v/>
      </c>
    </row>
    <row r="18" customFormat="false" ht="15" hidden="false" customHeight="false" outlineLevel="0" collapsed="false">
      <c r="B18" s="38"/>
      <c r="C18" s="27"/>
      <c r="D18" s="30"/>
      <c r="E18" s="27"/>
      <c r="F18" s="39" t="str">
        <f aca="false">IF(N(C18)=0,"",IF(D18&gt;=Inputs!$C$23,"High interest","Lower interest"))</f>
        <v/>
      </c>
    </row>
    <row r="19" customFormat="false" ht="15" hidden="false" customHeight="false" outlineLevel="0" collapsed="false">
      <c r="B19" s="38"/>
      <c r="C19" s="27"/>
      <c r="D19" s="30"/>
      <c r="E19" s="27"/>
      <c r="F19" s="39" t="str">
        <f aca="false">IF(N(C19)=0,"",IF(D19&gt;=Inputs!$C$23,"High interest","Lower interest"))</f>
        <v/>
      </c>
    </row>
    <row r="20" customFormat="false" ht="15" hidden="false" customHeight="false" outlineLevel="0" collapsed="false">
      <c r="B20" s="38"/>
      <c r="C20" s="27"/>
      <c r="D20" s="30"/>
      <c r="E20" s="27"/>
      <c r="F20" s="39" t="str">
        <f aca="false">IF(N(C20)=0,"",IF(D20&gt;=Inputs!$C$23,"High interest","Lower interest"))</f>
        <v/>
      </c>
    </row>
    <row r="21" customFormat="false" ht="15" hidden="false" customHeight="false" outlineLevel="0" collapsed="false">
      <c r="B21" s="38"/>
      <c r="C21" s="27"/>
      <c r="D21" s="30"/>
      <c r="E21" s="27"/>
      <c r="F21" s="39" t="str">
        <f aca="false">IF(N(C21)=0,"",IF(D21&gt;=Inputs!$C$23,"High interest","Lower interest"))</f>
        <v/>
      </c>
    </row>
    <row r="22" customFormat="false" ht="15" hidden="false" customHeight="false" outlineLevel="0" collapsed="false">
      <c r="B22" s="38"/>
      <c r="C22" s="27"/>
      <c r="D22" s="30"/>
      <c r="E22" s="27"/>
      <c r="F22" s="39" t="str">
        <f aca="false">IF(N(C22)=0,"",IF(D22&gt;=Inputs!$C$23,"High interest","Lower interest"))</f>
        <v/>
      </c>
    </row>
    <row r="23" customFormat="false" ht="15" hidden="false" customHeight="false" outlineLevel="0" collapsed="false">
      <c r="B23" s="38"/>
      <c r="C23" s="27"/>
      <c r="D23" s="30"/>
      <c r="E23" s="27"/>
      <c r="F23" s="39" t="str">
        <f aca="false">IF(N(C23)=0,"",IF(D23&gt;=Inputs!$C$23,"High interest","Lower interest"))</f>
        <v/>
      </c>
    </row>
    <row r="24" customFormat="false" ht="15" hidden="false" customHeight="false" outlineLevel="0" collapsed="false">
      <c r="B24" s="38"/>
      <c r="C24" s="27"/>
      <c r="D24" s="30"/>
      <c r="E24" s="27"/>
      <c r="F24" s="39" t="str">
        <f aca="false">IF(N(C24)=0,"",IF(D24&gt;=Inputs!$C$23,"High interest","Lower interest"))</f>
        <v/>
      </c>
    </row>
    <row r="25" customFormat="false" ht="15" hidden="false" customHeight="false" outlineLevel="0" collapsed="false">
      <c r="B25" s="38"/>
      <c r="C25" s="27"/>
      <c r="D25" s="30"/>
      <c r="E25" s="27"/>
      <c r="F25" s="39" t="str">
        <f aca="false">IF(N(C25)=0,"",IF(D25&gt;=Inputs!$C$23,"High interest","Lower interest"))</f>
        <v/>
      </c>
    </row>
    <row r="26" customFormat="false" ht="15" hidden="false" customHeight="false" outlineLevel="0" collapsed="false">
      <c r="B26" s="38"/>
      <c r="C26" s="27"/>
      <c r="D26" s="30"/>
      <c r="E26" s="27"/>
      <c r="F26" s="39" t="str">
        <f aca="false">IF(N(C26)=0,"",IF(D26&gt;=Inputs!$C$23,"High interest","Lower interest"))</f>
        <v/>
      </c>
    </row>
    <row r="28" customFormat="false" ht="15" hidden="false" customHeight="false" outlineLevel="0" collapsed="false">
      <c r="B28" s="3" t="s">
        <v>100</v>
      </c>
      <c r="C28" s="14" t="n">
        <f aca="false">SUMIFS($C$7:$C$26,$D$7:$D$26,"&gt;="&amp;Inputs!$C$23)</f>
        <v>0</v>
      </c>
    </row>
    <row r="29" customFormat="false" ht="15" hidden="false" customHeight="false" outlineLevel="0" collapsed="false">
      <c r="B29" s="3" t="s">
        <v>101</v>
      </c>
      <c r="C29" s="14" t="n">
        <f aca="false">SUMIFS($C$7:$C$26,$D$7:$D$26,"&lt;"&amp;Inputs!$C$23)-SUMIFS($C$7:$C$26,$D$7:$D$26,0)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2026-08-08T15:19:47Z</dcterms:created>
  <dc:creator>openpyxl</dc:creator>
  <dc:description/>
  <dc:language>en-US</dc:language>
  <cp:lastModifiedBy/>
  <dcterms:modified xsi:type="dcterms:W3CDTF">2026-08-08T15:19:47Z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