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Inputs" sheetId="2" state="visible" r:id="rId2"/>
    <sheet xmlns:r="http://schemas.openxmlformats.org/officeDocument/2006/relationships" name="Schedule" sheetId="3" state="visible" r:id="rId3"/>
    <sheet xmlns:r="http://schemas.openxmlformats.org/officeDocument/2006/relationships" name="Break-even" sheetId="4" state="visible" r:id="rId4"/>
    <sheet xmlns:r="http://schemas.openxmlformats.org/officeDocument/2006/relationships" name="Cheat Sheet" sheetId="5" state="visible" r:id="rId5"/>
  </sheets>
  <definedNames/>
  <calcPr calcId="124519" fullCalcOnLoad="1"/>
</workbook>
</file>

<file path=xl/styles.xml><?xml version="1.0" encoding="utf-8"?>
<styleSheet xmlns="http://schemas.openxmlformats.org/spreadsheetml/2006/main">
  <numFmts count="3">
    <numFmt numFmtId="164" formatCode="\$#,##0;&quot;($&quot;#,##0\);\-"/>
    <numFmt numFmtId="165" formatCode="0.0%"/>
    <numFmt numFmtId="166" formatCode="0.00&quot;x&quot;"/>
  </numFmts>
  <fonts count="8">
    <font>
      <name val="Calibri"/>
      <family val="2"/>
      <color theme="1"/>
      <sz val="11"/>
      <scheme val="minor"/>
    </font>
    <font>
      <name val="Arial"/>
      <b val="1"/>
      <color rgb="FF1F3A5F"/>
      <sz val="16"/>
    </font>
    <font>
      <name val="Arial"/>
      <color rgb="FF5A6472"/>
      <sz val="9"/>
    </font>
    <font>
      <name val="Arial"/>
      <b val="1"/>
      <color rgb="FF1A1A1A"/>
      <sz val="10"/>
    </font>
    <font>
      <name val="Arial"/>
      <color rgb="FF1A1A1A"/>
      <sz val="10"/>
    </font>
    <font>
      <name val="Arial"/>
      <color rgb="FF0000FF"/>
      <sz val="10"/>
    </font>
    <font>
      <name val="Arial"/>
      <color rgb="FF1F6F4A"/>
      <sz val="10"/>
    </font>
    <font>
      <name val="Arial"/>
      <b val="1"/>
      <color rgb="FF1F3A5F"/>
      <sz val="11"/>
    </font>
  </fonts>
  <fills count="4">
    <fill>
      <patternFill/>
    </fill>
    <fill>
      <patternFill patternType="gray125"/>
    </fill>
    <fill>
      <patternFill patternType="solid">
        <fgColor rgb="FFDCE4EE"/>
      </patternFill>
    </fill>
    <fill>
      <patternFill patternType="solid">
        <fgColor rgb="FFFFF6D5"/>
      </patternFill>
    </fill>
  </fills>
  <borders count="1">
    <border>
      <left/>
      <right/>
      <top/>
      <bottom/>
      <diagonal/>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2" fillId="0" borderId="0" applyAlignment="1" pivotButton="0" quotePrefix="0" xfId="0">
      <alignment vertical="top" wrapText="1"/>
    </xf>
    <xf numFmtId="0" fontId="3" fillId="2" borderId="0" pivotButton="0" quotePrefix="0" xfId="0"/>
    <xf numFmtId="0" fontId="0" fillId="2" borderId="0" pivotButton="0" quotePrefix="0" xfId="0"/>
    <xf numFmtId="0" fontId="4" fillId="0" borderId="0" pivotButton="0" quotePrefix="0" xfId="0"/>
    <xf numFmtId="164" fontId="5" fillId="3" borderId="0" pivotButton="0" quotePrefix="0" xfId="0"/>
    <xf numFmtId="3" fontId="5" fillId="3" borderId="0" pivotButton="0" quotePrefix="0" xfId="0"/>
    <xf numFmtId="165" fontId="5" fillId="3" borderId="0" pivotButton="0" quotePrefix="0" xfId="0"/>
    <xf numFmtId="0" fontId="6" fillId="0" borderId="0" pivotButton="0" quotePrefix="0" xfId="0"/>
    <xf numFmtId="3" fontId="3" fillId="0" borderId="0" pivotButton="0" quotePrefix="0" xfId="0"/>
    <xf numFmtId="165" fontId="6" fillId="0" borderId="0" pivotButton="0" quotePrefix="0" xfId="0"/>
    <xf numFmtId="164" fontId="6" fillId="0" borderId="0" pivotButton="0" quotePrefix="0" xfId="0"/>
    <xf numFmtId="166" fontId="7" fillId="0" borderId="0" pivotButton="0" quotePrefix="0" xfId="0"/>
    <xf numFmtId="3" fontId="6" fillId="0" borderId="0" pivotButton="0" quotePrefix="0" xfId="0"/>
    <xf numFmtId="0" fontId="6" fillId="0" borderId="0" applyAlignment="1" pivotButton="0" quotePrefix="0" xfId="0">
      <alignment horizontal="center" vertical="top"/>
    </xf>
    <xf numFmtId="0" fontId="7" fillId="0" borderId="0" pivotButton="0" quotePrefix="0" xfId="0"/>
    <xf numFmtId="164" fontId="7" fillId="0" borderId="0" pivotButton="0" quotePrefix="0" xfId="0"/>
    <xf numFmtId="0" fontId="4"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21"/>
  <sheetViews>
    <sheetView showGridLines="0" workbookViewId="0">
      <selection activeCell="A1" sqref="A1"/>
    </sheetView>
  </sheetViews>
  <sheetFormatPr baseColWidth="8" defaultRowHeight="15"/>
  <cols>
    <col width="3" customWidth="1" min="1" max="1"/>
    <col width="26" customWidth="1" min="2" max="2"/>
    <col width="88" customWidth="1" min="3" max="3"/>
  </cols>
  <sheetData>
    <row r="2">
      <c r="B2" s="1" t="inlineStr">
        <is>
          <t>2 Comma Investor</t>
        </is>
      </c>
    </row>
    <row r="3">
      <c r="B3" s="2" t="inlineStr">
        <is>
          <t>twocommainvestor.com  |  Social Security Claiming Calculator  |  v1.0  |  Released October 7, 2026</t>
        </is>
      </c>
    </row>
    <row r="5" ht="48" customHeight="1">
      <c r="B5" s="3" t="inlineStr">
        <is>
          <t>What this is</t>
        </is>
      </c>
      <c r="C5" s="4" t="inlineStr">
        <is>
          <t>When to claim is the largest single financial decision most people make, and it is usually made on a break-even calculation that answers the wrong question. This sheet runs the break-even properly, with discounting, and then shows you why the break-even is not the point.</t>
        </is>
      </c>
    </row>
    <row r="7" ht="44" customHeight="1">
      <c r="B7" s="3" t="inlineStr">
        <is>
          <t>What you need first</t>
        </is>
      </c>
      <c r="C7" s="4" t="inlineStr">
        <is>
          <t>Your primary insurance amount, which is the monthly benefit you would receive at full retirement age. It is on your Social Security statement at ssa.gov. Do not estimate it: the whole sheet scales off that one number, and the agency will tell you exactly what it is.</t>
        </is>
      </c>
    </row>
    <row r="9" ht="54" customHeight="1">
      <c r="B9" s="3" t="inlineStr">
        <is>
          <t>Why there are no dollar amounts built in</t>
        </is>
      </c>
      <c r="C9" s="4" t="inlineStr">
        <is>
          <t>Because any we printed would be wrong for you and out of date by next January. The benefit formula is re-indexed every year and depends on thirty-five years of your own earnings. What does not change is the adjustment structure: a permanent reduction for claiming early, a permanent credit for claiming late, at rates fixed in law since 1983. That structure is what this sheet encodes.</t>
        </is>
      </c>
    </row>
    <row r="11" ht="54" customHeight="1">
      <c r="B11" s="3" t="inlineStr">
        <is>
          <t>The rule, exactly</t>
        </is>
      </c>
      <c r="C11" s="4" t="inlineStr">
        <is>
          <t>Claiming before full retirement age costs five ninths of one percent a month for the first thirty-six months, and five twelfths of one percent a month for any month beyond that. Claiming after full retirement age earns two thirds of one percent a month, stopping at seventy. Against a full retirement age of 67, that is a 30 percent cut at sixty-two and a 24 percent increase at seventy, so the benefit at seventy is 1.77 times the benefit at sixty-two, for life.</t>
        </is>
      </c>
    </row>
    <row r="13" ht="68" customHeight="1">
      <c r="B13" s="3" t="inlineStr">
        <is>
          <t>What the break-even will not tell you</t>
        </is>
      </c>
      <c r="C13" s="4" t="inlineStr">
        <is>
          <t>The adjustments are close to actuarially fair, which means that for someone with average life expectancy the lifetime total is roughly the same whenever you claim. So the break-even age is not a recommendation; it is a statement that the decision is nearly a wash in expectation. What is not a wash is the risk. Claiming early insures against dying early, which is a problem you will not be around to have. Claiming late insures against living a long time with too little income, which is a problem you will. Those two risks are not symmetric, and that asymmetry, not the break-even, is the argument.</t>
        </is>
      </c>
    </row>
    <row r="15" ht="44" customHeight="1">
      <c r="B15" s="3" t="inlineStr">
        <is>
          <t>What this does not cover</t>
        </is>
      </c>
      <c r="C15" s="4" t="inlineStr">
        <is>
          <t>Spousal and survivor benefits, which can dominate the decision for a married couple; the earnings test if you claim while still working; and taxation of benefits, which depends on your other income. Each is real and each would need its own sheet. Treat this as the single-earner core of the decision.</t>
        </is>
      </c>
    </row>
    <row r="17" ht="30" customHeight="1">
      <c r="B17" s="3" t="inlineStr">
        <is>
          <t>Color key</t>
        </is>
      </c>
      <c r="C17" s="5" t="inlineStr">
        <is>
          <t>Blue on yellow is yours to change. Green is calculated: do not type over it. Black is a label.</t>
        </is>
      </c>
    </row>
    <row r="19" ht="30" customHeight="1">
      <c r="B19" s="3" t="inlineStr">
        <is>
          <t>Field guide</t>
        </is>
      </c>
      <c r="C19" s="5" t="inlineStr">
        <is>
          <t>twocommainvestor.com/learn/accounts/ defines full retirement age, delayed retirement credits and annuities. The essay is at twocommainvestor.com/money/when-to-claim-social-security.html</t>
        </is>
      </c>
    </row>
    <row r="21">
      <c r="B21" s="3" t="inlineStr">
        <is>
          <t>Not advice</t>
        </is>
      </c>
      <c r="C21" s="5" t="inlineStr">
        <is>
          <t>Education, not financial advice. 2 Comma Investor is not a registered investment adviser. Confirm every figure against ssa.gov.</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D18"/>
  <sheetViews>
    <sheetView showGridLines="0" workbookViewId="0">
      <selection activeCell="A1" sqref="A1"/>
    </sheetView>
  </sheetViews>
  <sheetFormatPr baseColWidth="8" defaultRowHeight="15"/>
  <cols>
    <col width="3" customWidth="1" min="1" max="1"/>
    <col width="42" customWidth="1" min="2" max="2"/>
    <col width="16" customWidth="1" min="3" max="3"/>
    <col width="64" customWidth="1" min="4" max="4"/>
  </cols>
  <sheetData>
    <row r="2">
      <c r="B2" s="1" t="inlineStr">
        <is>
          <t>Inputs</t>
        </is>
      </c>
    </row>
    <row r="3">
      <c r="B3" s="2" t="inlineStr">
        <is>
          <t>Four numbers. Everything else is derived.</t>
        </is>
      </c>
    </row>
    <row r="5">
      <c r="B5" s="6" t="inlineStr">
        <is>
          <t>Your record</t>
        </is>
      </c>
      <c r="C5" s="7" t="n"/>
      <c r="D5" s="7" t="n"/>
    </row>
    <row r="6" ht="30" customHeight="1">
      <c r="B6" s="8" t="inlineStr">
        <is>
          <t>Monthly benefit at full retirement age (PIA)</t>
        </is>
      </c>
      <c r="C6" s="9" t="n">
        <v>2000</v>
      </c>
      <c r="D6" s="5" t="inlineStr">
        <is>
          <t>From your Social Security statement at ssa.gov. The $2,000 here is a placeholder, not an estimate of anything.</t>
        </is>
      </c>
    </row>
    <row r="7" ht="22" customHeight="1">
      <c r="B7" s="8" t="inlineStr">
        <is>
          <t>Your full retirement age</t>
        </is>
      </c>
      <c r="C7" s="10" t="n">
        <v>67</v>
      </c>
      <c r="D7" s="5" t="inlineStr">
        <is>
          <t>67 for anyone born in 1960 or later. Earlier birth years are 66 and some months.</t>
        </is>
      </c>
    </row>
    <row r="9">
      <c r="B9" s="6" t="inlineStr">
        <is>
          <t>Your assumptions</t>
        </is>
      </c>
      <c r="C9" s="7" t="n"/>
      <c r="D9" s="7" t="n"/>
    </row>
    <row r="10" ht="44" customHeight="1">
      <c r="B10" s="8" t="inlineStr">
        <is>
          <t>Real discount rate</t>
        </is>
      </c>
      <c r="C10" s="11" t="n">
        <v>0.02</v>
      </c>
      <c r="D10" s="5" t="inlineStr">
        <is>
          <t>What a dollar in thirty years is worth to you today, after inflation. Benefits are inflation-adjusted, so this must be a real rate. Zero turns off discounting and gives you the naive break-even most calculators print.</t>
        </is>
      </c>
    </row>
    <row r="11" ht="30" customHeight="1">
      <c r="B11" s="8" t="inlineStr">
        <is>
          <t>Age you want to plan to</t>
        </is>
      </c>
      <c r="C11" s="10" t="n">
        <v>90</v>
      </c>
      <c r="D11" s="5" t="inlineStr">
        <is>
          <t>Not your life expectancy. The age by which you want the money to still be arriving, which should be well past the average.</t>
        </is>
      </c>
    </row>
    <row r="13">
      <c r="B13" s="6" t="inlineStr">
        <is>
          <t>The pair you are comparing</t>
        </is>
      </c>
      <c r="C13" s="7" t="n"/>
      <c r="D13" s="7" t="n"/>
    </row>
    <row r="14">
      <c r="B14" s="8" t="inlineStr">
        <is>
          <t>Claim early at age</t>
        </is>
      </c>
      <c r="C14" s="10" t="n">
        <v>62</v>
      </c>
      <c r="D14" s="2" t="inlineStr">
        <is>
          <t>Any age from 62 to 70.</t>
        </is>
      </c>
    </row>
    <row r="15">
      <c r="B15" s="8" t="inlineStr">
        <is>
          <t>Claim late at age</t>
        </is>
      </c>
      <c r="C15" s="10" t="n">
        <v>70</v>
      </c>
      <c r="D15" s="2" t="inlineStr">
        <is>
          <t>Any age from 62 to 70, later than the one above.</t>
        </is>
      </c>
    </row>
    <row r="18">
      <c r="B18" s="3" t="inlineStr">
        <is>
          <t>Check</t>
        </is>
      </c>
      <c r="C18" s="12">
        <f>IF(C15&lt;=C14,"Late age must exceed early age",IF(OR(C14&lt;62,C15&gt;70),"Ages must be 62 to 70","ok"))</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B2:F17"/>
  <sheetViews>
    <sheetView showGridLines="0" workbookViewId="0">
      <selection activeCell="A1" sqref="A1"/>
    </sheetView>
  </sheetViews>
  <sheetFormatPr baseColWidth="8" defaultRowHeight="15"/>
  <cols>
    <col width="3" customWidth="1" min="1" max="1"/>
    <col width="10" customWidth="1" min="2" max="2"/>
    <col width="16" customWidth="1" min="3" max="3"/>
    <col width="16" customWidth="1" min="4" max="4"/>
    <col width="16" customWidth="1" min="5" max="5"/>
    <col width="60" customWidth="1" min="6" max="6"/>
  </cols>
  <sheetData>
    <row r="2">
      <c r="B2" s="1" t="inlineStr">
        <is>
          <t>The adjustment schedule</t>
        </is>
      </c>
    </row>
    <row r="3">
      <c r="B3" s="2" t="inlineStr">
        <is>
          <t>Benefit at each claiming age, from the statutory reduction and credit rates. Nothing here is a lookup table: every cell is the rule, computed.</t>
        </is>
      </c>
    </row>
    <row r="5">
      <c r="B5" s="6" t="inlineStr">
        <is>
          <t>Age</t>
        </is>
      </c>
      <c r="C5" s="6" t="inlineStr">
        <is>
          <t>% of PIA</t>
        </is>
      </c>
      <c r="D5" s="6" t="inlineStr">
        <is>
          <t>Monthly</t>
        </is>
      </c>
      <c r="E5" s="6" t="inlineStr">
        <is>
          <t>Annual</t>
        </is>
      </c>
      <c r="F5" s="6" t="inlineStr"/>
    </row>
    <row r="6">
      <c r="B6" s="13" t="n">
        <v>62</v>
      </c>
      <c r="C6" s="14">
        <f>IF(B6&lt;Inputs!$C$7,1-MIN((Inputs!$C$7-B6)*12,36)*(5/9)/100-MAX(0,(Inputs!$C$7-B6)*12-36)*(5/12)/100,1+(B6-Inputs!$C$7)*12*(2/3)/100)</f>
        <v/>
      </c>
      <c r="D6" s="15">
        <f>C6*Inputs!$C$6</f>
        <v/>
      </c>
      <c r="E6" s="15">
        <f>D6*12</f>
        <v/>
      </c>
      <c r="F6" s="5" t="inlineStr">
        <is>
          <t>Earliest possible. The reduction is permanent, not a bridge that fills in later.</t>
        </is>
      </c>
    </row>
    <row r="7">
      <c r="B7" s="13" t="n">
        <v>63</v>
      </c>
      <c r="C7" s="14">
        <f>IF(B7&lt;Inputs!$C$7,1-MIN((Inputs!$C$7-B7)*12,36)*(5/9)/100-MAX(0,(Inputs!$C$7-B7)*12-36)*(5/12)/100,1+(B7-Inputs!$C$7)*12*(2/3)/100)</f>
        <v/>
      </c>
      <c r="D7" s="15">
        <f>C7*Inputs!$C$6</f>
        <v/>
      </c>
      <c r="E7" s="15">
        <f>D7*12</f>
        <v/>
      </c>
    </row>
    <row r="8">
      <c r="B8" s="13" t="n">
        <v>64</v>
      </c>
      <c r="C8" s="14">
        <f>IF(B8&lt;Inputs!$C$7,1-MIN((Inputs!$C$7-B8)*12,36)*(5/9)/100-MAX(0,(Inputs!$C$7-B8)*12-36)*(5/12)/100,1+(B8-Inputs!$C$7)*12*(2/3)/100)</f>
        <v/>
      </c>
      <c r="D8" s="15">
        <f>C8*Inputs!$C$6</f>
        <v/>
      </c>
      <c r="E8" s="15">
        <f>D8*12</f>
        <v/>
      </c>
    </row>
    <row r="9">
      <c r="B9" s="13" t="n">
        <v>65</v>
      </c>
      <c r="C9" s="14">
        <f>IF(B9&lt;Inputs!$C$7,1-MIN((Inputs!$C$7-B9)*12,36)*(5/9)/100-MAX(0,(Inputs!$C$7-B9)*12-36)*(5/12)/100,1+(B9-Inputs!$C$7)*12*(2/3)/100)</f>
        <v/>
      </c>
      <c r="D9" s="15">
        <f>C9*Inputs!$C$6</f>
        <v/>
      </c>
      <c r="E9" s="15">
        <f>D9*12</f>
        <v/>
      </c>
    </row>
    <row r="10">
      <c r="B10" s="13" t="n">
        <v>66</v>
      </c>
      <c r="C10" s="14">
        <f>IF(B10&lt;Inputs!$C$7,1-MIN((Inputs!$C$7-B10)*12,36)*(5/9)/100-MAX(0,(Inputs!$C$7-B10)*12-36)*(5/12)/100,1+(B10-Inputs!$C$7)*12*(2/3)/100)</f>
        <v/>
      </c>
      <c r="D10" s="15">
        <f>C10*Inputs!$C$6</f>
        <v/>
      </c>
      <c r="E10" s="15">
        <f>D10*12</f>
        <v/>
      </c>
    </row>
    <row r="11">
      <c r="B11" s="13" t="n">
        <v>67</v>
      </c>
      <c r="C11" s="14">
        <f>IF(B11&lt;Inputs!$C$7,1-MIN((Inputs!$C$7-B11)*12,36)*(5/9)/100-MAX(0,(Inputs!$C$7-B11)*12-36)*(5/12)/100,1+(B11-Inputs!$C$7)*12*(2/3)/100)</f>
        <v/>
      </c>
      <c r="D11" s="15">
        <f>C11*Inputs!$C$6</f>
        <v/>
      </c>
      <c r="E11" s="15">
        <f>D11*12</f>
        <v/>
      </c>
      <c r="F11" s="5" t="inlineStr">
        <is>
          <t>Full retirement age: 100% of the primary insurance amount, by definition.</t>
        </is>
      </c>
    </row>
    <row r="12">
      <c r="B12" s="13" t="n">
        <v>68</v>
      </c>
      <c r="C12" s="14">
        <f>IF(B12&lt;Inputs!$C$7,1-MIN((Inputs!$C$7-B12)*12,36)*(5/9)/100-MAX(0,(Inputs!$C$7-B12)*12-36)*(5/12)/100,1+(B12-Inputs!$C$7)*12*(2/3)/100)</f>
        <v/>
      </c>
      <c r="D12" s="15">
        <f>C12*Inputs!$C$6</f>
        <v/>
      </c>
      <c r="E12" s="15">
        <f>D12*12</f>
        <v/>
      </c>
    </row>
    <row r="13">
      <c r="B13" s="13" t="n">
        <v>69</v>
      </c>
      <c r="C13" s="14">
        <f>IF(B13&lt;Inputs!$C$7,1-MIN((Inputs!$C$7-B13)*12,36)*(5/9)/100-MAX(0,(Inputs!$C$7-B13)*12-36)*(5/12)/100,1+(B13-Inputs!$C$7)*12*(2/3)/100)</f>
        <v/>
      </c>
      <c r="D13" s="15">
        <f>C13*Inputs!$C$6</f>
        <v/>
      </c>
      <c r="E13" s="15">
        <f>D13*12</f>
        <v/>
      </c>
    </row>
    <row r="14">
      <c r="B14" s="13" t="n">
        <v>70</v>
      </c>
      <c r="C14" s="14">
        <f>IF(B14&lt;Inputs!$C$7,1-MIN((Inputs!$C$7-B14)*12,36)*(5/9)/100-MAX(0,(Inputs!$C$7-B14)*12-36)*(5/12)/100,1+(B14-Inputs!$C$7)*12*(2/3)/100)</f>
        <v/>
      </c>
      <c r="D14" s="15">
        <f>C14*Inputs!$C$6</f>
        <v/>
      </c>
      <c r="E14" s="15">
        <f>D14*12</f>
        <v/>
      </c>
      <c r="F14" s="5" t="inlineStr">
        <is>
          <t>Credits stop here. There is no reason to delay beyond it.</t>
        </is>
      </c>
    </row>
    <row r="17">
      <c r="B17" s="3" t="inlineStr">
        <is>
          <t>Ratio, age 70 to age 62</t>
        </is>
      </c>
      <c r="C17" s="16">
        <f>C14/C6</f>
        <v/>
      </c>
      <c r="D17" s="2" t="inlineStr">
        <is>
          <t>The whole decision, in one number.</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B2:I59"/>
  <sheetViews>
    <sheetView showGridLines="0" workbookViewId="0">
      <selection activeCell="A1" sqref="A1"/>
    </sheetView>
  </sheetViews>
  <sheetFormatPr baseColWidth="8" defaultRowHeight="15"/>
  <cols>
    <col width="3" customWidth="1" min="1" max="1"/>
    <col width="8" customWidth="1" min="2" max="2"/>
    <col width="15" customWidth="1" min="3" max="3"/>
    <col width="15" customWidth="1" min="4" max="4"/>
    <col width="15" customWidth="1" min="5" max="5"/>
    <col width="15" customWidth="1" min="6" max="6"/>
    <col width="15" customWidth="1" min="7" max="7"/>
    <col width="12" customWidth="1" min="8" max="8"/>
    <col width="44" customWidth="1" min="9" max="9"/>
  </cols>
  <sheetData>
    <row r="2">
      <c r="B2" s="1" t="inlineStr">
        <is>
          <t>Break-even</t>
        </is>
      </c>
    </row>
    <row r="3">
      <c r="B3" s="2" t="inlineStr">
        <is>
          <t>Cumulative benefits from each claiming age, both in plain dollars and discounted to age 62. The crossover is where the later claim overtakes the earlier one.</t>
        </is>
      </c>
    </row>
    <row r="5">
      <c r="B5" s="3" t="inlineStr">
        <is>
          <t>Early claim age</t>
        </is>
      </c>
      <c r="C5" s="17">
        <f>Inputs!C14</f>
        <v/>
      </c>
      <c r="D5" s="3" t="inlineStr">
        <is>
          <t>Annual benefit</t>
        </is>
      </c>
      <c r="E5" s="15">
        <f>INDEX(Schedule!$E$6:$E$14,Inputs!C14-61)</f>
        <v/>
      </c>
    </row>
    <row r="6">
      <c r="B6" s="3" t="inlineStr">
        <is>
          <t>Late claim age</t>
        </is>
      </c>
      <c r="C6" s="17">
        <f>Inputs!C15</f>
        <v/>
      </c>
      <c r="D6" s="3" t="inlineStr">
        <is>
          <t>Annual benefit</t>
        </is>
      </c>
      <c r="E6" s="15">
        <f>INDEX(Schedule!$E$6:$E$14,Inputs!C15-61)</f>
        <v/>
      </c>
    </row>
    <row r="8">
      <c r="B8" s="6" t="inlineStr">
        <is>
          <t>Age</t>
        </is>
      </c>
      <c r="C8" s="6" t="inlineStr">
        <is>
          <t>Early, this year</t>
        </is>
      </c>
      <c r="D8" s="6" t="inlineStr">
        <is>
          <t>Late, this year</t>
        </is>
      </c>
      <c r="E8" s="6" t="inlineStr">
        <is>
          <t>Early, cumulative</t>
        </is>
      </c>
      <c r="F8" s="6" t="inlineStr">
        <is>
          <t>Late, cumulative</t>
        </is>
      </c>
      <c r="G8" s="6" t="inlineStr">
        <is>
          <t>Late less early</t>
        </is>
      </c>
      <c r="H8" s="6" t="inlineStr">
        <is>
          <t>Ahead?</t>
        </is>
      </c>
      <c r="I8" s="6" t="inlineStr">
        <is>
          <t>Discounted to age 62 at the rate on Inputs</t>
        </is>
      </c>
    </row>
    <row r="9">
      <c r="B9" s="13" t="n">
        <v>62</v>
      </c>
      <c r="C9" s="15">
        <f>IF(AND(B9&gt;=$C$5,B9&lt;=Inputs!$C$11),$E$5/(1+Inputs!$C$10)^(B9-62),0)</f>
        <v/>
      </c>
      <c r="D9" s="15">
        <f>IF(AND(B9&gt;=$C$6,B9&lt;=Inputs!$C$11),$E$6/(1+Inputs!$C$10)^(B9-62),0)</f>
        <v/>
      </c>
      <c r="E9" s="15">
        <f>C9</f>
        <v/>
      </c>
      <c r="F9" s="15">
        <f>D9</f>
        <v/>
      </c>
      <c r="G9" s="15">
        <f>F9-E9</f>
        <v/>
      </c>
      <c r="H9" s="18">
        <f>IF(F9&gt;E9,"late","early")</f>
        <v/>
      </c>
    </row>
    <row r="10">
      <c r="B10" s="13" t="n">
        <v>63</v>
      </c>
      <c r="C10" s="15">
        <f>IF(AND(B10&gt;=$C$5,B10&lt;=Inputs!$C$11),$E$5/(1+Inputs!$C$10)^(B10-62),0)</f>
        <v/>
      </c>
      <c r="D10" s="15">
        <f>IF(AND(B10&gt;=$C$6,B10&lt;=Inputs!$C$11),$E$6/(1+Inputs!$C$10)^(B10-62),0)</f>
        <v/>
      </c>
      <c r="E10" s="15">
        <f>E9+C10</f>
        <v/>
      </c>
      <c r="F10" s="15">
        <f>F9+D10</f>
        <v/>
      </c>
      <c r="G10" s="15">
        <f>F10-E10</f>
        <v/>
      </c>
      <c r="H10" s="18">
        <f>IF(F10&gt;E10,"late","early")</f>
        <v/>
      </c>
    </row>
    <row r="11">
      <c r="B11" s="13" t="n">
        <v>64</v>
      </c>
      <c r="C11" s="15">
        <f>IF(AND(B11&gt;=$C$5,B11&lt;=Inputs!$C$11),$E$5/(1+Inputs!$C$10)^(B11-62),0)</f>
        <v/>
      </c>
      <c r="D11" s="15">
        <f>IF(AND(B11&gt;=$C$6,B11&lt;=Inputs!$C$11),$E$6/(1+Inputs!$C$10)^(B11-62),0)</f>
        <v/>
      </c>
      <c r="E11" s="15">
        <f>E10+C11</f>
        <v/>
      </c>
      <c r="F11" s="15">
        <f>F10+D11</f>
        <v/>
      </c>
      <c r="G11" s="15">
        <f>F11-E11</f>
        <v/>
      </c>
      <c r="H11" s="18">
        <f>IF(F11&gt;E11,"late","early")</f>
        <v/>
      </c>
    </row>
    <row r="12">
      <c r="B12" s="13" t="n">
        <v>65</v>
      </c>
      <c r="C12" s="15">
        <f>IF(AND(B12&gt;=$C$5,B12&lt;=Inputs!$C$11),$E$5/(1+Inputs!$C$10)^(B12-62),0)</f>
        <v/>
      </c>
      <c r="D12" s="15">
        <f>IF(AND(B12&gt;=$C$6,B12&lt;=Inputs!$C$11),$E$6/(1+Inputs!$C$10)^(B12-62),0)</f>
        <v/>
      </c>
      <c r="E12" s="15">
        <f>E11+C12</f>
        <v/>
      </c>
      <c r="F12" s="15">
        <f>F11+D12</f>
        <v/>
      </c>
      <c r="G12" s="15">
        <f>F12-E12</f>
        <v/>
      </c>
      <c r="H12" s="18">
        <f>IF(F12&gt;E12,"late","early")</f>
        <v/>
      </c>
    </row>
    <row r="13">
      <c r="B13" s="13" t="n">
        <v>66</v>
      </c>
      <c r="C13" s="15">
        <f>IF(AND(B13&gt;=$C$5,B13&lt;=Inputs!$C$11),$E$5/(1+Inputs!$C$10)^(B13-62),0)</f>
        <v/>
      </c>
      <c r="D13" s="15">
        <f>IF(AND(B13&gt;=$C$6,B13&lt;=Inputs!$C$11),$E$6/(1+Inputs!$C$10)^(B13-62),0)</f>
        <v/>
      </c>
      <c r="E13" s="15">
        <f>E12+C13</f>
        <v/>
      </c>
      <c r="F13" s="15">
        <f>F12+D13</f>
        <v/>
      </c>
      <c r="G13" s="15">
        <f>F13-E13</f>
        <v/>
      </c>
      <c r="H13" s="18">
        <f>IF(F13&gt;E13,"late","early")</f>
        <v/>
      </c>
    </row>
    <row r="14">
      <c r="B14" s="13" t="n">
        <v>67</v>
      </c>
      <c r="C14" s="15">
        <f>IF(AND(B14&gt;=$C$5,B14&lt;=Inputs!$C$11),$E$5/(1+Inputs!$C$10)^(B14-62),0)</f>
        <v/>
      </c>
      <c r="D14" s="15">
        <f>IF(AND(B14&gt;=$C$6,B14&lt;=Inputs!$C$11),$E$6/(1+Inputs!$C$10)^(B14-62),0)</f>
        <v/>
      </c>
      <c r="E14" s="15">
        <f>E13+C14</f>
        <v/>
      </c>
      <c r="F14" s="15">
        <f>F13+D14</f>
        <v/>
      </c>
      <c r="G14" s="15">
        <f>F14-E14</f>
        <v/>
      </c>
      <c r="H14" s="18">
        <f>IF(F14&gt;E14,"late","early")</f>
        <v/>
      </c>
    </row>
    <row r="15">
      <c r="B15" s="13" t="n">
        <v>68</v>
      </c>
      <c r="C15" s="15">
        <f>IF(AND(B15&gt;=$C$5,B15&lt;=Inputs!$C$11),$E$5/(1+Inputs!$C$10)^(B15-62),0)</f>
        <v/>
      </c>
      <c r="D15" s="15">
        <f>IF(AND(B15&gt;=$C$6,B15&lt;=Inputs!$C$11),$E$6/(1+Inputs!$C$10)^(B15-62),0)</f>
        <v/>
      </c>
      <c r="E15" s="15">
        <f>E14+C15</f>
        <v/>
      </c>
      <c r="F15" s="15">
        <f>F14+D15</f>
        <v/>
      </c>
      <c r="G15" s="15">
        <f>F15-E15</f>
        <v/>
      </c>
      <c r="H15" s="18">
        <f>IF(F15&gt;E15,"late","early")</f>
        <v/>
      </c>
    </row>
    <row r="16">
      <c r="B16" s="13" t="n">
        <v>69</v>
      </c>
      <c r="C16" s="15">
        <f>IF(AND(B16&gt;=$C$5,B16&lt;=Inputs!$C$11),$E$5/(1+Inputs!$C$10)^(B16-62),0)</f>
        <v/>
      </c>
      <c r="D16" s="15">
        <f>IF(AND(B16&gt;=$C$6,B16&lt;=Inputs!$C$11),$E$6/(1+Inputs!$C$10)^(B16-62),0)</f>
        <v/>
      </c>
      <c r="E16" s="15">
        <f>E15+C16</f>
        <v/>
      </c>
      <c r="F16" s="15">
        <f>F15+D16</f>
        <v/>
      </c>
      <c r="G16" s="15">
        <f>F16-E16</f>
        <v/>
      </c>
      <c r="H16" s="18">
        <f>IF(F16&gt;E16,"late","early")</f>
        <v/>
      </c>
    </row>
    <row r="17">
      <c r="B17" s="13" t="n">
        <v>70</v>
      </c>
      <c r="C17" s="15">
        <f>IF(AND(B17&gt;=$C$5,B17&lt;=Inputs!$C$11),$E$5/(1+Inputs!$C$10)^(B17-62),0)</f>
        <v/>
      </c>
      <c r="D17" s="15">
        <f>IF(AND(B17&gt;=$C$6,B17&lt;=Inputs!$C$11),$E$6/(1+Inputs!$C$10)^(B17-62),0)</f>
        <v/>
      </c>
      <c r="E17" s="15">
        <f>E16+C17</f>
        <v/>
      </c>
      <c r="F17" s="15">
        <f>F16+D17</f>
        <v/>
      </c>
      <c r="G17" s="15">
        <f>F17-E17</f>
        <v/>
      </c>
      <c r="H17" s="18">
        <f>IF(F17&gt;E17,"late","early")</f>
        <v/>
      </c>
    </row>
    <row r="18">
      <c r="B18" s="13" t="n">
        <v>71</v>
      </c>
      <c r="C18" s="15">
        <f>IF(AND(B18&gt;=$C$5,B18&lt;=Inputs!$C$11),$E$5/(1+Inputs!$C$10)^(B18-62),0)</f>
        <v/>
      </c>
      <c r="D18" s="15">
        <f>IF(AND(B18&gt;=$C$6,B18&lt;=Inputs!$C$11),$E$6/(1+Inputs!$C$10)^(B18-62),0)</f>
        <v/>
      </c>
      <c r="E18" s="15">
        <f>E17+C18</f>
        <v/>
      </c>
      <c r="F18" s="15">
        <f>F17+D18</f>
        <v/>
      </c>
      <c r="G18" s="15">
        <f>F18-E18</f>
        <v/>
      </c>
      <c r="H18" s="18">
        <f>IF(F18&gt;E18,"late","early")</f>
        <v/>
      </c>
    </row>
    <row r="19">
      <c r="B19" s="13" t="n">
        <v>72</v>
      </c>
      <c r="C19" s="15">
        <f>IF(AND(B19&gt;=$C$5,B19&lt;=Inputs!$C$11),$E$5/(1+Inputs!$C$10)^(B19-62),0)</f>
        <v/>
      </c>
      <c r="D19" s="15">
        <f>IF(AND(B19&gt;=$C$6,B19&lt;=Inputs!$C$11),$E$6/(1+Inputs!$C$10)^(B19-62),0)</f>
        <v/>
      </c>
      <c r="E19" s="15">
        <f>E18+C19</f>
        <v/>
      </c>
      <c r="F19" s="15">
        <f>F18+D19</f>
        <v/>
      </c>
      <c r="G19" s="15">
        <f>F19-E19</f>
        <v/>
      </c>
      <c r="H19" s="18">
        <f>IF(F19&gt;E19,"late","early")</f>
        <v/>
      </c>
    </row>
    <row r="20">
      <c r="B20" s="13" t="n">
        <v>73</v>
      </c>
      <c r="C20" s="15">
        <f>IF(AND(B20&gt;=$C$5,B20&lt;=Inputs!$C$11),$E$5/(1+Inputs!$C$10)^(B20-62),0)</f>
        <v/>
      </c>
      <c r="D20" s="15">
        <f>IF(AND(B20&gt;=$C$6,B20&lt;=Inputs!$C$11),$E$6/(1+Inputs!$C$10)^(B20-62),0)</f>
        <v/>
      </c>
      <c r="E20" s="15">
        <f>E19+C20</f>
        <v/>
      </c>
      <c r="F20" s="15">
        <f>F19+D20</f>
        <v/>
      </c>
      <c r="G20" s="15">
        <f>F20-E20</f>
        <v/>
      </c>
      <c r="H20" s="18">
        <f>IF(F20&gt;E20,"late","early")</f>
        <v/>
      </c>
    </row>
    <row r="21">
      <c r="B21" s="13" t="n">
        <v>74</v>
      </c>
      <c r="C21" s="15">
        <f>IF(AND(B21&gt;=$C$5,B21&lt;=Inputs!$C$11),$E$5/(1+Inputs!$C$10)^(B21-62),0)</f>
        <v/>
      </c>
      <c r="D21" s="15">
        <f>IF(AND(B21&gt;=$C$6,B21&lt;=Inputs!$C$11),$E$6/(1+Inputs!$C$10)^(B21-62),0)</f>
        <v/>
      </c>
      <c r="E21" s="15">
        <f>E20+C21</f>
        <v/>
      </c>
      <c r="F21" s="15">
        <f>F20+D21</f>
        <v/>
      </c>
      <c r="G21" s="15">
        <f>F21-E21</f>
        <v/>
      </c>
      <c r="H21" s="18">
        <f>IF(F21&gt;E21,"late","early")</f>
        <v/>
      </c>
    </row>
    <row r="22">
      <c r="B22" s="13" t="n">
        <v>75</v>
      </c>
      <c r="C22" s="15">
        <f>IF(AND(B22&gt;=$C$5,B22&lt;=Inputs!$C$11),$E$5/(1+Inputs!$C$10)^(B22-62),0)</f>
        <v/>
      </c>
      <c r="D22" s="15">
        <f>IF(AND(B22&gt;=$C$6,B22&lt;=Inputs!$C$11),$E$6/(1+Inputs!$C$10)^(B22-62),0)</f>
        <v/>
      </c>
      <c r="E22" s="15">
        <f>E21+C22</f>
        <v/>
      </c>
      <c r="F22" s="15">
        <f>F21+D22</f>
        <v/>
      </c>
      <c r="G22" s="15">
        <f>F22-E22</f>
        <v/>
      </c>
      <c r="H22" s="18">
        <f>IF(F22&gt;E22,"late","early")</f>
        <v/>
      </c>
    </row>
    <row r="23">
      <c r="B23" s="13" t="n">
        <v>76</v>
      </c>
      <c r="C23" s="15">
        <f>IF(AND(B23&gt;=$C$5,B23&lt;=Inputs!$C$11),$E$5/(1+Inputs!$C$10)^(B23-62),0)</f>
        <v/>
      </c>
      <c r="D23" s="15">
        <f>IF(AND(B23&gt;=$C$6,B23&lt;=Inputs!$C$11),$E$6/(1+Inputs!$C$10)^(B23-62),0)</f>
        <v/>
      </c>
      <c r="E23" s="15">
        <f>E22+C23</f>
        <v/>
      </c>
      <c r="F23" s="15">
        <f>F22+D23</f>
        <v/>
      </c>
      <c r="G23" s="15">
        <f>F23-E23</f>
        <v/>
      </c>
      <c r="H23" s="18">
        <f>IF(F23&gt;E23,"late","early")</f>
        <v/>
      </c>
    </row>
    <row r="24">
      <c r="B24" s="13" t="n">
        <v>77</v>
      </c>
      <c r="C24" s="15">
        <f>IF(AND(B24&gt;=$C$5,B24&lt;=Inputs!$C$11),$E$5/(1+Inputs!$C$10)^(B24-62),0)</f>
        <v/>
      </c>
      <c r="D24" s="15">
        <f>IF(AND(B24&gt;=$C$6,B24&lt;=Inputs!$C$11),$E$6/(1+Inputs!$C$10)^(B24-62),0)</f>
        <v/>
      </c>
      <c r="E24" s="15">
        <f>E23+C24</f>
        <v/>
      </c>
      <c r="F24" s="15">
        <f>F23+D24</f>
        <v/>
      </c>
      <c r="G24" s="15">
        <f>F24-E24</f>
        <v/>
      </c>
      <c r="H24" s="18">
        <f>IF(F24&gt;E24,"late","early")</f>
        <v/>
      </c>
    </row>
    <row r="25">
      <c r="B25" s="13" t="n">
        <v>78</v>
      </c>
      <c r="C25" s="15">
        <f>IF(AND(B25&gt;=$C$5,B25&lt;=Inputs!$C$11),$E$5/(1+Inputs!$C$10)^(B25-62),0)</f>
        <v/>
      </c>
      <c r="D25" s="15">
        <f>IF(AND(B25&gt;=$C$6,B25&lt;=Inputs!$C$11),$E$6/(1+Inputs!$C$10)^(B25-62),0)</f>
        <v/>
      </c>
      <c r="E25" s="15">
        <f>E24+C25</f>
        <v/>
      </c>
      <c r="F25" s="15">
        <f>F24+D25</f>
        <v/>
      </c>
      <c r="G25" s="15">
        <f>F25-E25</f>
        <v/>
      </c>
      <c r="H25" s="18">
        <f>IF(F25&gt;E25,"late","early")</f>
        <v/>
      </c>
    </row>
    <row r="26">
      <c r="B26" s="13" t="n">
        <v>79</v>
      </c>
      <c r="C26" s="15">
        <f>IF(AND(B26&gt;=$C$5,B26&lt;=Inputs!$C$11),$E$5/(1+Inputs!$C$10)^(B26-62),0)</f>
        <v/>
      </c>
      <c r="D26" s="15">
        <f>IF(AND(B26&gt;=$C$6,B26&lt;=Inputs!$C$11),$E$6/(1+Inputs!$C$10)^(B26-62),0)</f>
        <v/>
      </c>
      <c r="E26" s="15">
        <f>E25+C26</f>
        <v/>
      </c>
      <c r="F26" s="15">
        <f>F25+D26</f>
        <v/>
      </c>
      <c r="G26" s="15">
        <f>F26-E26</f>
        <v/>
      </c>
      <c r="H26" s="18">
        <f>IF(F26&gt;E26,"late","early")</f>
        <v/>
      </c>
    </row>
    <row r="27">
      <c r="B27" s="13" t="n">
        <v>80</v>
      </c>
      <c r="C27" s="15">
        <f>IF(AND(B27&gt;=$C$5,B27&lt;=Inputs!$C$11),$E$5/(1+Inputs!$C$10)^(B27-62),0)</f>
        <v/>
      </c>
      <c r="D27" s="15">
        <f>IF(AND(B27&gt;=$C$6,B27&lt;=Inputs!$C$11),$E$6/(1+Inputs!$C$10)^(B27-62),0)</f>
        <v/>
      </c>
      <c r="E27" s="15">
        <f>E26+C27</f>
        <v/>
      </c>
      <c r="F27" s="15">
        <f>F26+D27</f>
        <v/>
      </c>
      <c r="G27" s="15">
        <f>F27-E27</f>
        <v/>
      </c>
      <c r="H27" s="18">
        <f>IF(F27&gt;E27,"late","early")</f>
        <v/>
      </c>
    </row>
    <row r="28">
      <c r="B28" s="13" t="n">
        <v>81</v>
      </c>
      <c r="C28" s="15">
        <f>IF(AND(B28&gt;=$C$5,B28&lt;=Inputs!$C$11),$E$5/(1+Inputs!$C$10)^(B28-62),0)</f>
        <v/>
      </c>
      <c r="D28" s="15">
        <f>IF(AND(B28&gt;=$C$6,B28&lt;=Inputs!$C$11),$E$6/(1+Inputs!$C$10)^(B28-62),0)</f>
        <v/>
      </c>
      <c r="E28" s="15">
        <f>E27+C28</f>
        <v/>
      </c>
      <c r="F28" s="15">
        <f>F27+D28</f>
        <v/>
      </c>
      <c r="G28" s="15">
        <f>F28-E28</f>
        <v/>
      </c>
      <c r="H28" s="18">
        <f>IF(F28&gt;E28,"late","early")</f>
        <v/>
      </c>
    </row>
    <row r="29">
      <c r="B29" s="13" t="n">
        <v>82</v>
      </c>
      <c r="C29" s="15">
        <f>IF(AND(B29&gt;=$C$5,B29&lt;=Inputs!$C$11),$E$5/(1+Inputs!$C$10)^(B29-62),0)</f>
        <v/>
      </c>
      <c r="D29" s="15">
        <f>IF(AND(B29&gt;=$C$6,B29&lt;=Inputs!$C$11),$E$6/(1+Inputs!$C$10)^(B29-62),0)</f>
        <v/>
      </c>
      <c r="E29" s="15">
        <f>E28+C29</f>
        <v/>
      </c>
      <c r="F29" s="15">
        <f>F28+D29</f>
        <v/>
      </c>
      <c r="G29" s="15">
        <f>F29-E29</f>
        <v/>
      </c>
      <c r="H29" s="18">
        <f>IF(F29&gt;E29,"late","early")</f>
        <v/>
      </c>
    </row>
    <row r="30">
      <c r="B30" s="13" t="n">
        <v>83</v>
      </c>
      <c r="C30" s="15">
        <f>IF(AND(B30&gt;=$C$5,B30&lt;=Inputs!$C$11),$E$5/(1+Inputs!$C$10)^(B30-62),0)</f>
        <v/>
      </c>
      <c r="D30" s="15">
        <f>IF(AND(B30&gt;=$C$6,B30&lt;=Inputs!$C$11),$E$6/(1+Inputs!$C$10)^(B30-62),0)</f>
        <v/>
      </c>
      <c r="E30" s="15">
        <f>E29+C30</f>
        <v/>
      </c>
      <c r="F30" s="15">
        <f>F29+D30</f>
        <v/>
      </c>
      <c r="G30" s="15">
        <f>F30-E30</f>
        <v/>
      </c>
      <c r="H30" s="18">
        <f>IF(F30&gt;E30,"late","early")</f>
        <v/>
      </c>
    </row>
    <row r="31">
      <c r="B31" s="13" t="n">
        <v>84</v>
      </c>
      <c r="C31" s="15">
        <f>IF(AND(B31&gt;=$C$5,B31&lt;=Inputs!$C$11),$E$5/(1+Inputs!$C$10)^(B31-62),0)</f>
        <v/>
      </c>
      <c r="D31" s="15">
        <f>IF(AND(B31&gt;=$C$6,B31&lt;=Inputs!$C$11),$E$6/(1+Inputs!$C$10)^(B31-62),0)</f>
        <v/>
      </c>
      <c r="E31" s="15">
        <f>E30+C31</f>
        <v/>
      </c>
      <c r="F31" s="15">
        <f>F30+D31</f>
        <v/>
      </c>
      <c r="G31" s="15">
        <f>F31-E31</f>
        <v/>
      </c>
      <c r="H31" s="18">
        <f>IF(F31&gt;E31,"late","early")</f>
        <v/>
      </c>
    </row>
    <row r="32">
      <c r="B32" s="13" t="n">
        <v>85</v>
      </c>
      <c r="C32" s="15">
        <f>IF(AND(B32&gt;=$C$5,B32&lt;=Inputs!$C$11),$E$5/(1+Inputs!$C$10)^(B32-62),0)</f>
        <v/>
      </c>
      <c r="D32" s="15">
        <f>IF(AND(B32&gt;=$C$6,B32&lt;=Inputs!$C$11),$E$6/(1+Inputs!$C$10)^(B32-62),0)</f>
        <v/>
      </c>
      <c r="E32" s="15">
        <f>E31+C32</f>
        <v/>
      </c>
      <c r="F32" s="15">
        <f>F31+D32</f>
        <v/>
      </c>
      <c r="G32" s="15">
        <f>F32-E32</f>
        <v/>
      </c>
      <c r="H32" s="18">
        <f>IF(F32&gt;E32,"late","early")</f>
        <v/>
      </c>
    </row>
    <row r="33">
      <c r="B33" s="13" t="n">
        <v>86</v>
      </c>
      <c r="C33" s="15">
        <f>IF(AND(B33&gt;=$C$5,B33&lt;=Inputs!$C$11),$E$5/(1+Inputs!$C$10)^(B33-62),0)</f>
        <v/>
      </c>
      <c r="D33" s="15">
        <f>IF(AND(B33&gt;=$C$6,B33&lt;=Inputs!$C$11),$E$6/(1+Inputs!$C$10)^(B33-62),0)</f>
        <v/>
      </c>
      <c r="E33" s="15">
        <f>E32+C33</f>
        <v/>
      </c>
      <c r="F33" s="15">
        <f>F32+D33</f>
        <v/>
      </c>
      <c r="G33" s="15">
        <f>F33-E33</f>
        <v/>
      </c>
      <c r="H33" s="18">
        <f>IF(F33&gt;E33,"late","early")</f>
        <v/>
      </c>
    </row>
    <row r="34">
      <c r="B34" s="13" t="n">
        <v>87</v>
      </c>
      <c r="C34" s="15">
        <f>IF(AND(B34&gt;=$C$5,B34&lt;=Inputs!$C$11),$E$5/(1+Inputs!$C$10)^(B34-62),0)</f>
        <v/>
      </c>
      <c r="D34" s="15">
        <f>IF(AND(B34&gt;=$C$6,B34&lt;=Inputs!$C$11),$E$6/(1+Inputs!$C$10)^(B34-62),0)</f>
        <v/>
      </c>
      <c r="E34" s="15">
        <f>E33+C34</f>
        <v/>
      </c>
      <c r="F34" s="15">
        <f>F33+D34</f>
        <v/>
      </c>
      <c r="G34" s="15">
        <f>F34-E34</f>
        <v/>
      </c>
      <c r="H34" s="18">
        <f>IF(F34&gt;E34,"late","early")</f>
        <v/>
      </c>
    </row>
    <row r="35">
      <c r="B35" s="13" t="n">
        <v>88</v>
      </c>
      <c r="C35" s="15">
        <f>IF(AND(B35&gt;=$C$5,B35&lt;=Inputs!$C$11),$E$5/(1+Inputs!$C$10)^(B35-62),0)</f>
        <v/>
      </c>
      <c r="D35" s="15">
        <f>IF(AND(B35&gt;=$C$6,B35&lt;=Inputs!$C$11),$E$6/(1+Inputs!$C$10)^(B35-62),0)</f>
        <v/>
      </c>
      <c r="E35" s="15">
        <f>E34+C35</f>
        <v/>
      </c>
      <c r="F35" s="15">
        <f>F34+D35</f>
        <v/>
      </c>
      <c r="G35" s="15">
        <f>F35-E35</f>
        <v/>
      </c>
      <c r="H35" s="18">
        <f>IF(F35&gt;E35,"late","early")</f>
        <v/>
      </c>
    </row>
    <row r="36">
      <c r="B36" s="13" t="n">
        <v>89</v>
      </c>
      <c r="C36" s="15">
        <f>IF(AND(B36&gt;=$C$5,B36&lt;=Inputs!$C$11),$E$5/(1+Inputs!$C$10)^(B36-62),0)</f>
        <v/>
      </c>
      <c r="D36" s="15">
        <f>IF(AND(B36&gt;=$C$6,B36&lt;=Inputs!$C$11),$E$6/(1+Inputs!$C$10)^(B36-62),0)</f>
        <v/>
      </c>
      <c r="E36" s="15">
        <f>E35+C36</f>
        <v/>
      </c>
      <c r="F36" s="15">
        <f>F35+D36</f>
        <v/>
      </c>
      <c r="G36" s="15">
        <f>F36-E36</f>
        <v/>
      </c>
      <c r="H36" s="18">
        <f>IF(F36&gt;E36,"late","early")</f>
        <v/>
      </c>
    </row>
    <row r="37">
      <c r="B37" s="13" t="n">
        <v>90</v>
      </c>
      <c r="C37" s="15">
        <f>IF(AND(B37&gt;=$C$5,B37&lt;=Inputs!$C$11),$E$5/(1+Inputs!$C$10)^(B37-62),0)</f>
        <v/>
      </c>
      <c r="D37" s="15">
        <f>IF(AND(B37&gt;=$C$6,B37&lt;=Inputs!$C$11),$E$6/(1+Inputs!$C$10)^(B37-62),0)</f>
        <v/>
      </c>
      <c r="E37" s="15">
        <f>E36+C37</f>
        <v/>
      </c>
      <c r="F37" s="15">
        <f>F36+D37</f>
        <v/>
      </c>
      <c r="G37" s="15">
        <f>F37-E37</f>
        <v/>
      </c>
      <c r="H37" s="18">
        <f>IF(F37&gt;E37,"late","early")</f>
        <v/>
      </c>
    </row>
    <row r="38">
      <c r="B38" s="13" t="n">
        <v>91</v>
      </c>
      <c r="C38" s="15">
        <f>IF(AND(B38&gt;=$C$5,B38&lt;=Inputs!$C$11),$E$5/(1+Inputs!$C$10)^(B38-62),0)</f>
        <v/>
      </c>
      <c r="D38" s="15">
        <f>IF(AND(B38&gt;=$C$6,B38&lt;=Inputs!$C$11),$E$6/(1+Inputs!$C$10)^(B38-62),0)</f>
        <v/>
      </c>
      <c r="E38" s="15">
        <f>E37+C38</f>
        <v/>
      </c>
      <c r="F38" s="15">
        <f>F37+D38</f>
        <v/>
      </c>
      <c r="G38" s="15">
        <f>F38-E38</f>
        <v/>
      </c>
      <c r="H38" s="18">
        <f>IF(F38&gt;E38,"late","early")</f>
        <v/>
      </c>
    </row>
    <row r="39">
      <c r="B39" s="13" t="n">
        <v>92</v>
      </c>
      <c r="C39" s="15">
        <f>IF(AND(B39&gt;=$C$5,B39&lt;=Inputs!$C$11),$E$5/(1+Inputs!$C$10)^(B39-62),0)</f>
        <v/>
      </c>
      <c r="D39" s="15">
        <f>IF(AND(B39&gt;=$C$6,B39&lt;=Inputs!$C$11),$E$6/(1+Inputs!$C$10)^(B39-62),0)</f>
        <v/>
      </c>
      <c r="E39" s="15">
        <f>E38+C39</f>
        <v/>
      </c>
      <c r="F39" s="15">
        <f>F38+D39</f>
        <v/>
      </c>
      <c r="G39" s="15">
        <f>F39-E39</f>
        <v/>
      </c>
      <c r="H39" s="18">
        <f>IF(F39&gt;E39,"late","early")</f>
        <v/>
      </c>
    </row>
    <row r="40">
      <c r="B40" s="13" t="n">
        <v>93</v>
      </c>
      <c r="C40" s="15">
        <f>IF(AND(B40&gt;=$C$5,B40&lt;=Inputs!$C$11),$E$5/(1+Inputs!$C$10)^(B40-62),0)</f>
        <v/>
      </c>
      <c r="D40" s="15">
        <f>IF(AND(B40&gt;=$C$6,B40&lt;=Inputs!$C$11),$E$6/(1+Inputs!$C$10)^(B40-62),0)</f>
        <v/>
      </c>
      <c r="E40" s="15">
        <f>E39+C40</f>
        <v/>
      </c>
      <c r="F40" s="15">
        <f>F39+D40</f>
        <v/>
      </c>
      <c r="G40" s="15">
        <f>F40-E40</f>
        <v/>
      </c>
      <c r="H40" s="18">
        <f>IF(F40&gt;E40,"late","early")</f>
        <v/>
      </c>
    </row>
    <row r="41">
      <c r="B41" s="13" t="n">
        <v>94</v>
      </c>
      <c r="C41" s="15">
        <f>IF(AND(B41&gt;=$C$5,B41&lt;=Inputs!$C$11),$E$5/(1+Inputs!$C$10)^(B41-62),0)</f>
        <v/>
      </c>
      <c r="D41" s="15">
        <f>IF(AND(B41&gt;=$C$6,B41&lt;=Inputs!$C$11),$E$6/(1+Inputs!$C$10)^(B41-62),0)</f>
        <v/>
      </c>
      <c r="E41" s="15">
        <f>E40+C41</f>
        <v/>
      </c>
      <c r="F41" s="15">
        <f>F40+D41</f>
        <v/>
      </c>
      <c r="G41" s="15">
        <f>F41-E41</f>
        <v/>
      </c>
      <c r="H41" s="18">
        <f>IF(F41&gt;E41,"late","early")</f>
        <v/>
      </c>
    </row>
    <row r="42">
      <c r="B42" s="13" t="n">
        <v>95</v>
      </c>
      <c r="C42" s="15">
        <f>IF(AND(B42&gt;=$C$5,B42&lt;=Inputs!$C$11),$E$5/(1+Inputs!$C$10)^(B42-62),0)</f>
        <v/>
      </c>
      <c r="D42" s="15">
        <f>IF(AND(B42&gt;=$C$6,B42&lt;=Inputs!$C$11),$E$6/(1+Inputs!$C$10)^(B42-62),0)</f>
        <v/>
      </c>
      <c r="E42" s="15">
        <f>E41+C42</f>
        <v/>
      </c>
      <c r="F42" s="15">
        <f>F41+D42</f>
        <v/>
      </c>
      <c r="G42" s="15">
        <f>F42-E42</f>
        <v/>
      </c>
      <c r="H42" s="18">
        <f>IF(F42&gt;E42,"late","early")</f>
        <v/>
      </c>
    </row>
    <row r="43">
      <c r="B43" s="13" t="n">
        <v>96</v>
      </c>
      <c r="C43" s="15">
        <f>IF(AND(B43&gt;=$C$5,B43&lt;=Inputs!$C$11),$E$5/(1+Inputs!$C$10)^(B43-62),0)</f>
        <v/>
      </c>
      <c r="D43" s="15">
        <f>IF(AND(B43&gt;=$C$6,B43&lt;=Inputs!$C$11),$E$6/(1+Inputs!$C$10)^(B43-62),0)</f>
        <v/>
      </c>
      <c r="E43" s="15">
        <f>E42+C43</f>
        <v/>
      </c>
      <c r="F43" s="15">
        <f>F42+D43</f>
        <v/>
      </c>
      <c r="G43" s="15">
        <f>F43-E43</f>
        <v/>
      </c>
      <c r="H43" s="18">
        <f>IF(F43&gt;E43,"late","early")</f>
        <v/>
      </c>
    </row>
    <row r="44">
      <c r="B44" s="13" t="n">
        <v>97</v>
      </c>
      <c r="C44" s="15">
        <f>IF(AND(B44&gt;=$C$5,B44&lt;=Inputs!$C$11),$E$5/(1+Inputs!$C$10)^(B44-62),0)</f>
        <v/>
      </c>
      <c r="D44" s="15">
        <f>IF(AND(B44&gt;=$C$6,B44&lt;=Inputs!$C$11),$E$6/(1+Inputs!$C$10)^(B44-62),0)</f>
        <v/>
      </c>
      <c r="E44" s="15">
        <f>E43+C44</f>
        <v/>
      </c>
      <c r="F44" s="15">
        <f>F43+D44</f>
        <v/>
      </c>
      <c r="G44" s="15">
        <f>F44-E44</f>
        <v/>
      </c>
      <c r="H44" s="18">
        <f>IF(F44&gt;E44,"late","early")</f>
        <v/>
      </c>
    </row>
    <row r="45">
      <c r="B45" s="13" t="n">
        <v>98</v>
      </c>
      <c r="C45" s="15">
        <f>IF(AND(B45&gt;=$C$5,B45&lt;=Inputs!$C$11),$E$5/(1+Inputs!$C$10)^(B45-62),0)</f>
        <v/>
      </c>
      <c r="D45" s="15">
        <f>IF(AND(B45&gt;=$C$6,B45&lt;=Inputs!$C$11),$E$6/(1+Inputs!$C$10)^(B45-62),0)</f>
        <v/>
      </c>
      <c r="E45" s="15">
        <f>E44+C45</f>
        <v/>
      </c>
      <c r="F45" s="15">
        <f>F44+D45</f>
        <v/>
      </c>
      <c r="G45" s="15">
        <f>F45-E45</f>
        <v/>
      </c>
      <c r="H45" s="18">
        <f>IF(F45&gt;E45,"late","early")</f>
        <v/>
      </c>
    </row>
    <row r="46">
      <c r="B46" s="13" t="n">
        <v>99</v>
      </c>
      <c r="C46" s="15">
        <f>IF(AND(B46&gt;=$C$5,B46&lt;=Inputs!$C$11),$E$5/(1+Inputs!$C$10)^(B46-62),0)</f>
        <v/>
      </c>
      <c r="D46" s="15">
        <f>IF(AND(B46&gt;=$C$6,B46&lt;=Inputs!$C$11),$E$6/(1+Inputs!$C$10)^(B46-62),0)</f>
        <v/>
      </c>
      <c r="E46" s="15">
        <f>E45+C46</f>
        <v/>
      </c>
      <c r="F46" s="15">
        <f>F45+D46</f>
        <v/>
      </c>
      <c r="G46" s="15">
        <f>F46-E46</f>
        <v/>
      </c>
      <c r="H46" s="18">
        <f>IF(F46&gt;E46,"late","early")</f>
        <v/>
      </c>
    </row>
    <row r="47">
      <c r="B47" s="13" t="n">
        <v>100</v>
      </c>
      <c r="C47" s="15">
        <f>IF(AND(B47&gt;=$C$5,B47&lt;=Inputs!$C$11),$E$5/(1+Inputs!$C$10)^(B47-62),0)</f>
        <v/>
      </c>
      <c r="D47" s="15">
        <f>IF(AND(B47&gt;=$C$6,B47&lt;=Inputs!$C$11),$E$6/(1+Inputs!$C$10)^(B47-62),0)</f>
        <v/>
      </c>
      <c r="E47" s="15">
        <f>E46+C47</f>
        <v/>
      </c>
      <c r="F47" s="15">
        <f>F46+D47</f>
        <v/>
      </c>
      <c r="G47" s="15">
        <f>F47-E47</f>
        <v/>
      </c>
      <c r="H47" s="18">
        <f>IF(F47&gt;E47,"late","early")</f>
        <v/>
      </c>
    </row>
    <row r="49">
      <c r="B49" s="1" t="inlineStr">
        <is>
          <t>Results</t>
        </is>
      </c>
    </row>
    <row r="50">
      <c r="B50" s="3" t="inlineStr">
        <is>
          <t>Break-even age, at your discount rate</t>
        </is>
      </c>
      <c r="E50" s="19">
        <f>IFERROR(INDEX($B$9:$B$47,MATCH("late",$H$9:$H$47,0)),"never, within the plan horizon")</f>
        <v/>
      </c>
      <c r="I50" s="5" t="inlineStr">
        <is>
          <t>The first age at which claiming late has delivered more, in present value.</t>
        </is>
      </c>
    </row>
    <row r="51">
      <c r="B51" s="3" t="inlineStr">
        <is>
          <t>Total by your planning age, early</t>
        </is>
      </c>
      <c r="E51" s="20">
        <f>INDEX($E$9:$E$47,Inputs!C11-61)</f>
        <v/>
      </c>
    </row>
    <row r="52">
      <c r="B52" s="3" t="inlineStr">
        <is>
          <t>Total by your planning age, late</t>
        </is>
      </c>
      <c r="E52" s="20">
        <f>INDEX($F$9:$F$47,Inputs!C11-61)</f>
        <v/>
      </c>
    </row>
    <row r="53">
      <c r="B53" s="3" t="inlineStr">
        <is>
          <t>Difference</t>
        </is>
      </c>
      <c r="E53" s="20">
        <f>E52-E51</f>
        <v/>
      </c>
      <c r="I53" s="5" t="inlineStr">
        <is>
          <t>Positive means the later claim wins over the horizon you chose.</t>
        </is>
      </c>
    </row>
    <row r="55">
      <c r="B55" s="3" t="inlineStr">
        <is>
          <t>How to read this</t>
        </is>
      </c>
    </row>
    <row r="56">
      <c r="B56" s="5" t="inlineStr">
        <is>
          <t>Set the discount rate to zero and the break-even moves several years earlier, which is why calculators that skip discounting make delay look better than it is. Set it to three or four percent and delay can stop paying altogether. Both are defensible; neither is the answer. The answer is that the expected totals are close however you set it, and the distributions are not: claiming late raises the floor under a long life, and that is the risk worth insuring.</t>
        </is>
      </c>
    </row>
    <row r="57"/>
    <row r="58"/>
    <row r="59"/>
  </sheetData>
  <mergeCells count="1">
    <mergeCell ref="B56:I59"/>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B2:C20"/>
  <sheetViews>
    <sheetView showGridLines="0" workbookViewId="0">
      <selection activeCell="A1" sqref="A1"/>
    </sheetView>
  </sheetViews>
  <sheetFormatPr baseColWidth="8" defaultRowHeight="15"/>
  <cols>
    <col width="3" customWidth="1" min="1" max="1"/>
    <col width="30" customWidth="1" min="2" max="2"/>
    <col width="86" customWidth="1" min="3" max="3"/>
  </cols>
  <sheetData>
    <row r="2">
      <c r="B2" s="1" t="inlineStr">
        <is>
          <t>Cheat sheet</t>
        </is>
      </c>
    </row>
    <row r="3">
      <c r="B3" s="2" t="inlineStr">
        <is>
          <t>The rules, the traps, and where to check. Long versions at twocommainvestor.com/learn/accounts/</t>
        </is>
      </c>
    </row>
    <row r="5" ht="34" customHeight="1">
      <c r="B5" s="3" t="inlineStr">
        <is>
          <t>Primary insurance amount</t>
        </is>
      </c>
      <c r="C5" s="4" t="inlineStr">
        <is>
          <t>Your monthly benefit at full retirement age, from thirty-five years of indexed earnings. On your statement at ssa.gov. Everything scales off it.</t>
        </is>
      </c>
    </row>
    <row r="6" ht="34" customHeight="1">
      <c r="B6" s="3" t="inlineStr">
        <is>
          <t>Full retirement age</t>
        </is>
      </c>
      <c r="C6" s="4" t="inlineStr">
        <is>
          <t>67 for anyone born in 1960 or later. The reference point: every other claiming age is a fixed adjustment to the benefit at this one.</t>
        </is>
      </c>
    </row>
    <row r="7" ht="34" customHeight="1">
      <c r="B7" s="3" t="inlineStr">
        <is>
          <t>Early reduction</t>
        </is>
      </c>
      <c r="C7" s="4" t="inlineStr">
        <is>
          <t>5/9 of 1% a month for the first 36 months early, 5/12 of 1% a month beyond. 30% at age 62 against an FRA of 67. Permanent.</t>
        </is>
      </c>
    </row>
    <row r="8" ht="34" customHeight="1">
      <c r="B8" s="3" t="inlineStr">
        <is>
          <t>Delayed retirement credits</t>
        </is>
      </c>
      <c r="C8" s="4" t="inlineStr">
        <is>
          <t>2/3 of 1% a month, or 8% a year, after full retirement age, stopping at 70. 24% in total from 67 to 70. Permanent.</t>
        </is>
      </c>
    </row>
    <row r="9" ht="34" customHeight="1">
      <c r="B9" s="3" t="inlineStr">
        <is>
          <t>Actuarial fairness</t>
        </is>
      </c>
      <c r="C9" s="4" t="inlineStr">
        <is>
          <t>SSA's own actuaries state that lifetime benefits are roughly equal across claiming ages for someone with average life expectancy. The decision is about risk, not expected value.</t>
        </is>
      </c>
    </row>
    <row r="10" ht="34" customHeight="1">
      <c r="B10" s="3" t="inlineStr">
        <is>
          <t>The asymmetry</t>
        </is>
      </c>
      <c r="C10" s="4" t="inlineStr">
        <is>
          <t>Dying early with money unspent is not a problem you experience. Running short at ninety is. That is the case for delay, and it does not depend on a break-even.</t>
        </is>
      </c>
    </row>
    <row r="11" ht="34" customHeight="1">
      <c r="B11" s="3" t="inlineStr">
        <is>
          <t>The bridge</t>
        </is>
      </c>
      <c r="C11" s="4" t="inlineStr">
        <is>
          <t>Delaying means funding those years from the portfolio. The same years are the cheapest in a lifetime for Roth conversions. Plan both together or you will waste the window.</t>
        </is>
      </c>
    </row>
    <row r="12" ht="34" customHeight="1">
      <c r="B12" s="3" t="inlineStr">
        <is>
          <t>Not covered here</t>
        </is>
      </c>
      <c r="C12" s="4" t="inlineStr">
        <is>
          <t>Spousal and survivor benefits, the earnings test if you claim while working, and the taxation of benefits. Each can change the answer for a married couple.</t>
        </is>
      </c>
    </row>
    <row r="13" ht="34" customHeight="1">
      <c r="B13" s="3" t="inlineStr">
        <is>
          <t>What to verify</t>
        </is>
      </c>
      <c r="C13" s="4" t="inlineStr">
        <is>
          <t>Every rule on this sheet against ssa.gov. The structure has been stable since 1983, but it is your money and the agency publishes the terms.</t>
        </is>
      </c>
    </row>
    <row r="15">
      <c r="B15" s="6" t="inlineStr">
        <is>
          <t>Published break-evens</t>
        </is>
      </c>
      <c r="C15" s="21" t="inlineStr"/>
    </row>
    <row r="16" ht="32" customHeight="1">
      <c r="B16" s="3" t="inlineStr">
        <is>
          <t>Claim at 62 against 67</t>
        </is>
      </c>
      <c r="C16" s="4" t="inlineStr">
        <is>
          <t>Break-even at age 78 undiscounted, age 81 at a two percent real discount rate. Discounting always moves it later, because the early claimant's money arrives sooner.</t>
        </is>
      </c>
    </row>
    <row r="17" ht="32" customHeight="1">
      <c r="B17" s="3" t="inlineStr">
        <is>
          <t>Claim at 62 against 70</t>
        </is>
      </c>
      <c r="C17" s="4" t="inlineStr">
        <is>
          <t>Break-even at age 80 undiscounted, age 82 at a two percent real discount rate. Discounting always moves it later, because the early claimant's money arrives sooner.</t>
        </is>
      </c>
    </row>
    <row r="18" ht="32" customHeight="1">
      <c r="B18" s="3" t="inlineStr">
        <is>
          <t>Claim at 67 against 70</t>
        </is>
      </c>
      <c r="C18" s="4" t="inlineStr">
        <is>
          <t>Break-even at age 82 undiscounted, age 84 at a two percent real discount rate. Discounting always moves it later, because the early claimant's money arrives sooner.</t>
        </is>
      </c>
    </row>
    <row r="20">
      <c r="B20" s="3" t="inlineStr">
        <is>
          <t>Not advice</t>
        </is>
      </c>
      <c r="C20" s="5" t="inlineStr">
        <is>
          <t>Education, not financial advice. 2 Comma Investor is not a registered investment adviser. Confirm every figure against ssa.gov before acting.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2026-10-07T14:51:35Z</dcterms:created>
  <dcterms:modified xmlns:dcterms="http://purl.org/dc/terms/" xmlns:xsi="http://www.w3.org/2001/XMLSchema-instance" xsi:type="dcterms:W3CDTF">2026-10-07T14:51:35Z</dcterms:modified>
</cp:coreProperties>
</file>